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workbookProtection workbookAlgorithmName="SHA-512" workbookHashValue="wDwJk3ToFNrNAiR64keagDiw325uWiShD2EqP3txlaz0fOSkpMbkiw2gk14Iw9VxUL8LhrdmK1ixE1ZjEOnz3g==" workbookSaltValue="u5uDFr0ULfXFUTbHf1NyHw==" workbookSpinCount="100000" lockStructure="1"/>
  <bookViews>
    <workbookView xWindow="0" yWindow="0" windowWidth="28800" windowHeight="12465"/>
  </bookViews>
  <sheets>
    <sheet name="הצעת מחיר כללית" sheetId="1" r:id="rId1"/>
    <sheet name="1חללי אגוז" sheetId="2" r:id="rId2"/>
    <sheet name="2טרומפלדור" sheetId="3" r:id="rId3"/>
    <sheet name="3נשיאים ורה&quot;מ שהלכו לעולמם" sheetId="4" r:id="rId4"/>
    <sheet name="4חללי העפלה" sheetId="5" r:id="rId5"/>
    <sheet name="5חללי המחתרת ועולי הגרדום" sheetId="6" r:id="rId6"/>
    <sheet name="6אזכרה ליהודי אתיופיה" sheetId="7" r:id="rId7"/>
    <sheet name="7אזכרה הרצל" sheetId="8" r:id="rId8"/>
    <sheet name="8אזכרה ז'בוטינסקי" sheetId="9" r:id="rId9"/>
    <sheet name="9הוקרה לעדה הדרוזית" sheetId="10" r:id="rId10"/>
    <sheet name="10אזכרה זאבי" sheetId="11" r:id="rId11"/>
    <sheet name="11נר יצחק" sheetId="12" r:id="rId12"/>
    <sheet name="12אזכרה רבין" sheetId="13" r:id="rId13"/>
    <sheet name="13אזכרה ויצמן" sheetId="14" r:id="rId14"/>
    <sheet name="14אזכרה בן גוריון" sheetId="15" r:id="rId15"/>
    <sheet name="15אזכרה מאיר" sheetId="16" r:id="rId16"/>
    <sheet name="16מאבק סחר בני אדם" sheetId="17" r:id="rId17"/>
    <sheet name="סיכום" sheetId="18" r:id="rId18"/>
  </sheets>
  <calcPr calcId="152511"/>
  <customWorkbookViews>
    <customWorkbookView name="Sarel Kadosh - תצוגה אישית" guid="{CE1E4322-1EE4-4098-9E3A-81EDCF2F55CC}" mergeInterval="0" personalView="1" maximized="1" xWindow="-8" yWindow="-8" windowWidth="1936" windowHeight="1056" activeSheetId="2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9" i="15" l="1"/>
  <c r="D39" i="15"/>
  <c r="E39" i="15"/>
  <c r="G39" i="15" s="1"/>
  <c r="H39" i="15" s="1"/>
  <c r="C43" i="13"/>
  <c r="D43" i="13"/>
  <c r="E43" i="13"/>
  <c r="C42" i="13"/>
  <c r="D42" i="13"/>
  <c r="E42" i="13"/>
  <c r="G42" i="13" s="1"/>
  <c r="H42" i="13" s="1"/>
  <c r="C14" i="13"/>
  <c r="D14" i="13"/>
  <c r="E14" i="13"/>
  <c r="G14" i="13" s="1"/>
  <c r="H14" i="13" s="1"/>
  <c r="F143" i="1" l="1"/>
  <c r="F144" i="1"/>
  <c r="C7" i="10"/>
  <c r="D7" i="10"/>
  <c r="E7" i="10"/>
  <c r="C8" i="10"/>
  <c r="D8" i="10"/>
  <c r="E8" i="10"/>
  <c r="C6" i="7"/>
  <c r="D6" i="7"/>
  <c r="E6" i="7"/>
  <c r="C7" i="7"/>
  <c r="D7" i="7"/>
  <c r="E7" i="7"/>
  <c r="C8" i="7"/>
  <c r="D8" i="7"/>
  <c r="E8" i="7"/>
  <c r="C6" i="4"/>
  <c r="D6" i="4"/>
  <c r="E6" i="4"/>
  <c r="C7" i="4"/>
  <c r="D7" i="4"/>
  <c r="E7" i="4"/>
  <c r="F7" i="1"/>
  <c r="F8" i="1"/>
  <c r="F9" i="1"/>
  <c r="C47" i="2" l="1"/>
  <c r="D47" i="2"/>
  <c r="E47" i="2"/>
  <c r="G47" i="2" s="1"/>
  <c r="H47" i="2" s="1"/>
  <c r="C54" i="9" l="1"/>
  <c r="D54" i="9"/>
  <c r="E54" i="9"/>
  <c r="C56" i="8"/>
  <c r="D56" i="8"/>
  <c r="E56" i="8"/>
  <c r="F103" i="1" l="1"/>
  <c r="F99" i="1"/>
  <c r="F51" i="1"/>
  <c r="C70" i="10" l="1"/>
  <c r="D70" i="10"/>
  <c r="E70" i="10"/>
  <c r="G70" i="10" s="1"/>
  <c r="H70" i="10" s="1"/>
  <c r="C31" i="10"/>
  <c r="D31" i="10"/>
  <c r="E31" i="10"/>
  <c r="G31" i="10" s="1"/>
  <c r="H31" i="10" s="1"/>
  <c r="C37" i="15" l="1"/>
  <c r="D37" i="15"/>
  <c r="E37" i="15"/>
  <c r="G37" i="15" s="1"/>
  <c r="H37" i="15" s="1"/>
  <c r="F86" i="1"/>
  <c r="F85" i="1"/>
  <c r="C36" i="13"/>
  <c r="D36" i="13"/>
  <c r="E36" i="13"/>
  <c r="G36" i="13" s="1"/>
  <c r="H36" i="13" s="1"/>
  <c r="C38" i="13"/>
  <c r="D38" i="13"/>
  <c r="E38" i="13"/>
  <c r="G38" i="13" s="1"/>
  <c r="H38" i="13" s="1"/>
  <c r="C39" i="13"/>
  <c r="D39" i="13"/>
  <c r="E39" i="13"/>
  <c r="G39" i="13" s="1"/>
  <c r="H39" i="13" s="1"/>
  <c r="C40" i="13"/>
  <c r="D40" i="13"/>
  <c r="E40" i="13"/>
  <c r="G40" i="13" s="1"/>
  <c r="H40" i="13" s="1"/>
  <c r="C41" i="13"/>
  <c r="D41" i="13"/>
  <c r="E41" i="13"/>
  <c r="G41" i="13" s="1"/>
  <c r="H41" i="13" s="1"/>
  <c r="F84" i="1"/>
  <c r="F81" i="1"/>
  <c r="F82" i="1"/>
  <c r="F83" i="1"/>
  <c r="F80" i="1"/>
  <c r="F79" i="1"/>
  <c r="C41" i="8"/>
  <c r="D41" i="8"/>
  <c r="E41" i="8"/>
  <c r="G41" i="8" s="1"/>
  <c r="H41" i="8" s="1"/>
  <c r="F77" i="1"/>
  <c r="F78" i="1"/>
  <c r="F76" i="1"/>
  <c r="C43" i="7"/>
  <c r="D43" i="7"/>
  <c r="E43" i="7"/>
  <c r="G43" i="7" s="1"/>
  <c r="F75" i="1"/>
  <c r="F74" i="1"/>
  <c r="D34" i="5"/>
  <c r="C34" i="5"/>
  <c r="F73" i="1"/>
  <c r="F72" i="1"/>
  <c r="F71" i="1"/>
  <c r="F70" i="1"/>
  <c r="F68" i="1"/>
  <c r="F69" i="1"/>
  <c r="E28" i="17" l="1"/>
  <c r="G28" i="17" s="1"/>
  <c r="H28" i="17" s="1"/>
  <c r="C28" i="17"/>
  <c r="B28" i="17"/>
  <c r="E26" i="17"/>
  <c r="G26" i="17" s="1"/>
  <c r="H26" i="17" s="1"/>
  <c r="D26" i="17"/>
  <c r="C26" i="17"/>
  <c r="E25" i="17"/>
  <c r="G25" i="17" s="1"/>
  <c r="H25" i="17" s="1"/>
  <c r="D25" i="17"/>
  <c r="C25" i="17"/>
  <c r="E24" i="17"/>
  <c r="G24" i="17" s="1"/>
  <c r="H24" i="17" s="1"/>
  <c r="D24" i="17"/>
  <c r="C24" i="17"/>
  <c r="E23" i="17"/>
  <c r="G23" i="17" s="1"/>
  <c r="H23" i="17" s="1"/>
  <c r="C23" i="17"/>
  <c r="E22" i="17"/>
  <c r="G22" i="17" s="1"/>
  <c r="H22" i="17" s="1"/>
  <c r="D22" i="17"/>
  <c r="C22" i="17"/>
  <c r="E21" i="17"/>
  <c r="G21" i="17" s="1"/>
  <c r="H21" i="17" s="1"/>
  <c r="D21" i="17"/>
  <c r="C21" i="17"/>
  <c r="E20" i="17"/>
  <c r="G20" i="17" s="1"/>
  <c r="H20" i="17" s="1"/>
  <c r="D20" i="17"/>
  <c r="C20" i="17"/>
  <c r="E19" i="17"/>
  <c r="G19" i="17" s="1"/>
  <c r="H19" i="17" s="1"/>
  <c r="D19" i="17"/>
  <c r="C19" i="17"/>
  <c r="E18" i="17"/>
  <c r="G18" i="17" s="1"/>
  <c r="H18" i="17" s="1"/>
  <c r="D18" i="17"/>
  <c r="C18" i="17"/>
  <c r="E17" i="17"/>
  <c r="G17" i="17" s="1"/>
  <c r="H17" i="17" s="1"/>
  <c r="D17" i="17"/>
  <c r="C17" i="17"/>
  <c r="E16" i="17"/>
  <c r="G16" i="17" s="1"/>
  <c r="H16" i="17" s="1"/>
  <c r="D16" i="17"/>
  <c r="C16" i="17"/>
  <c r="E15" i="17"/>
  <c r="G15" i="17" s="1"/>
  <c r="H15" i="17" s="1"/>
  <c r="D15" i="17"/>
  <c r="C15" i="17"/>
  <c r="E14" i="17"/>
  <c r="G14" i="17" s="1"/>
  <c r="H14" i="17" s="1"/>
  <c r="D14" i="17"/>
  <c r="C14" i="17"/>
  <c r="E13" i="17"/>
  <c r="G13" i="17" s="1"/>
  <c r="H13" i="17" s="1"/>
  <c r="D13" i="17"/>
  <c r="C13" i="17"/>
  <c r="E12" i="17"/>
  <c r="G12" i="17" s="1"/>
  <c r="H12" i="17" s="1"/>
  <c r="D12" i="17"/>
  <c r="C12" i="17"/>
  <c r="E11" i="17"/>
  <c r="G11" i="17" s="1"/>
  <c r="H11" i="17" s="1"/>
  <c r="D11" i="17"/>
  <c r="C11" i="17"/>
  <c r="E10" i="17"/>
  <c r="G10" i="17" s="1"/>
  <c r="H10" i="17" s="1"/>
  <c r="D10" i="17"/>
  <c r="C10" i="17"/>
  <c r="E9" i="17"/>
  <c r="G9" i="17" s="1"/>
  <c r="H9" i="17" s="1"/>
  <c r="D9" i="17"/>
  <c r="C9" i="17"/>
  <c r="E8" i="17"/>
  <c r="G8" i="17" s="1"/>
  <c r="H8" i="17" s="1"/>
  <c r="D8" i="17"/>
  <c r="C8" i="17"/>
  <c r="E7" i="17"/>
  <c r="G7" i="17" s="1"/>
  <c r="H7" i="17" s="1"/>
  <c r="D7" i="17"/>
  <c r="C7" i="17"/>
  <c r="E6" i="17"/>
  <c r="G6" i="17" s="1"/>
  <c r="H6" i="17" s="1"/>
  <c r="D6" i="17"/>
  <c r="C6" i="17"/>
  <c r="E5" i="17"/>
  <c r="G5" i="17" s="1"/>
  <c r="D5" i="17"/>
  <c r="C5" i="17"/>
  <c r="G30" i="17" l="1"/>
  <c r="H5" i="17"/>
  <c r="H30" i="17" s="1"/>
  <c r="E18" i="18" s="1"/>
  <c r="B70" i="16" l="1"/>
  <c r="B64" i="14"/>
  <c r="B84" i="13"/>
  <c r="E28" i="12"/>
  <c r="B28" i="12"/>
  <c r="E70" i="11"/>
  <c r="C70" i="11"/>
  <c r="B70" i="11"/>
  <c r="E75" i="10"/>
  <c r="C75" i="10"/>
  <c r="B75" i="10"/>
  <c r="E80" i="9"/>
  <c r="C80" i="9"/>
  <c r="B80" i="9"/>
  <c r="E82" i="8"/>
  <c r="B82" i="8"/>
  <c r="B61" i="6"/>
  <c r="B54" i="5"/>
  <c r="B16" i="4"/>
  <c r="C73" i="3"/>
  <c r="B73" i="3"/>
  <c r="B73" i="2"/>
  <c r="E70" i="16"/>
  <c r="G70" i="16" s="1"/>
  <c r="H70" i="16" s="1"/>
  <c r="C70" i="16"/>
  <c r="B76" i="15"/>
  <c r="C6" i="16"/>
  <c r="D6" i="16"/>
  <c r="E6" i="16"/>
  <c r="G6" i="16" s="1"/>
  <c r="H6" i="16" s="1"/>
  <c r="C7" i="16"/>
  <c r="D7" i="16"/>
  <c r="E7" i="16"/>
  <c r="G7" i="16" s="1"/>
  <c r="H7" i="16" s="1"/>
  <c r="C8" i="16"/>
  <c r="D8" i="16"/>
  <c r="E8" i="16"/>
  <c r="G8" i="16" s="1"/>
  <c r="H8" i="16" s="1"/>
  <c r="C9" i="16"/>
  <c r="D9" i="16"/>
  <c r="E9" i="16"/>
  <c r="G9" i="16" s="1"/>
  <c r="H9" i="16" s="1"/>
  <c r="C10" i="16"/>
  <c r="D10" i="16"/>
  <c r="E10" i="16"/>
  <c r="G10" i="16" s="1"/>
  <c r="H10" i="16" s="1"/>
  <c r="C11" i="16"/>
  <c r="D11" i="16"/>
  <c r="E11" i="16"/>
  <c r="G11" i="16" s="1"/>
  <c r="H11" i="16" s="1"/>
  <c r="C12" i="16"/>
  <c r="D12" i="16"/>
  <c r="E12" i="16"/>
  <c r="G12" i="16" s="1"/>
  <c r="H12" i="16" s="1"/>
  <c r="C13" i="16"/>
  <c r="D13" i="16"/>
  <c r="E13" i="16"/>
  <c r="G13" i="16" s="1"/>
  <c r="H13" i="16" s="1"/>
  <c r="C14" i="16"/>
  <c r="D14" i="16"/>
  <c r="E14" i="16"/>
  <c r="G14" i="16" s="1"/>
  <c r="H14" i="16" s="1"/>
  <c r="C15" i="16"/>
  <c r="D15" i="16"/>
  <c r="E15" i="16"/>
  <c r="G15" i="16" s="1"/>
  <c r="H15" i="16" s="1"/>
  <c r="C16" i="16"/>
  <c r="D16" i="16"/>
  <c r="E16" i="16"/>
  <c r="G16" i="16" s="1"/>
  <c r="H16" i="16" s="1"/>
  <c r="C17" i="16"/>
  <c r="D17" i="16"/>
  <c r="E17" i="16"/>
  <c r="G17" i="16" s="1"/>
  <c r="H17" i="16" s="1"/>
  <c r="C18" i="16"/>
  <c r="D18" i="16"/>
  <c r="E18" i="16"/>
  <c r="G18" i="16" s="1"/>
  <c r="H18" i="16" s="1"/>
  <c r="C19" i="16"/>
  <c r="D19" i="16"/>
  <c r="E19" i="16"/>
  <c r="G19" i="16" s="1"/>
  <c r="H19" i="16" s="1"/>
  <c r="C20" i="16"/>
  <c r="D20" i="16"/>
  <c r="E20" i="16"/>
  <c r="G20" i="16" s="1"/>
  <c r="H20" i="16" s="1"/>
  <c r="C21" i="16"/>
  <c r="D21" i="16"/>
  <c r="E21" i="16"/>
  <c r="G21" i="16" s="1"/>
  <c r="H21" i="16" s="1"/>
  <c r="C22" i="16"/>
  <c r="D22" i="16"/>
  <c r="E22" i="16"/>
  <c r="G22" i="16" s="1"/>
  <c r="H22" i="16" s="1"/>
  <c r="C23" i="16"/>
  <c r="D23" i="16"/>
  <c r="E23" i="16"/>
  <c r="G23" i="16" s="1"/>
  <c r="H23" i="16" s="1"/>
  <c r="C24" i="16"/>
  <c r="D24" i="16"/>
  <c r="E24" i="16"/>
  <c r="G24" i="16" s="1"/>
  <c r="H24" i="16" s="1"/>
  <c r="C25" i="16"/>
  <c r="D25" i="16"/>
  <c r="E25" i="16"/>
  <c r="G25" i="16" s="1"/>
  <c r="H25" i="16" s="1"/>
  <c r="C26" i="16"/>
  <c r="D26" i="16"/>
  <c r="E26" i="16"/>
  <c r="G26" i="16" s="1"/>
  <c r="H26" i="16" s="1"/>
  <c r="C27" i="16"/>
  <c r="D27" i="16"/>
  <c r="E27" i="16"/>
  <c r="G27" i="16" s="1"/>
  <c r="H27" i="16" s="1"/>
  <c r="C28" i="16"/>
  <c r="D28" i="16"/>
  <c r="E28" i="16"/>
  <c r="G28" i="16" s="1"/>
  <c r="H28" i="16" s="1"/>
  <c r="C29" i="16"/>
  <c r="D29" i="16"/>
  <c r="E29" i="16"/>
  <c r="G29" i="16" s="1"/>
  <c r="H29" i="16" s="1"/>
  <c r="C30" i="16"/>
  <c r="D30" i="16"/>
  <c r="E30" i="16"/>
  <c r="G30" i="16" s="1"/>
  <c r="H30" i="16" s="1"/>
  <c r="C31" i="16"/>
  <c r="D31" i="16"/>
  <c r="E31" i="16"/>
  <c r="G31" i="16" s="1"/>
  <c r="H31" i="16" s="1"/>
  <c r="C32" i="16"/>
  <c r="D32" i="16"/>
  <c r="E32" i="16"/>
  <c r="G32" i="16" s="1"/>
  <c r="H32" i="16" s="1"/>
  <c r="C33" i="16"/>
  <c r="D33" i="16"/>
  <c r="E33" i="16"/>
  <c r="G33" i="16" s="1"/>
  <c r="H33" i="16" s="1"/>
  <c r="C34" i="16"/>
  <c r="D34" i="16"/>
  <c r="E34" i="16"/>
  <c r="G34" i="16" s="1"/>
  <c r="H34" i="16" s="1"/>
  <c r="C35" i="16"/>
  <c r="D35" i="16"/>
  <c r="E35" i="16"/>
  <c r="G35" i="16" s="1"/>
  <c r="H35" i="16" s="1"/>
  <c r="C36" i="16"/>
  <c r="D36" i="16"/>
  <c r="E36" i="16"/>
  <c r="G36" i="16" s="1"/>
  <c r="H36" i="16" s="1"/>
  <c r="C37" i="16"/>
  <c r="D37" i="16"/>
  <c r="E37" i="16"/>
  <c r="G37" i="16" s="1"/>
  <c r="H37" i="16" s="1"/>
  <c r="C38" i="16"/>
  <c r="D38" i="16"/>
  <c r="E38" i="16"/>
  <c r="G38" i="16" s="1"/>
  <c r="H38" i="16" s="1"/>
  <c r="C39" i="16"/>
  <c r="D39" i="16"/>
  <c r="E39" i="16"/>
  <c r="G39" i="16" s="1"/>
  <c r="H39" i="16" s="1"/>
  <c r="C40" i="16"/>
  <c r="D40" i="16"/>
  <c r="E40" i="16"/>
  <c r="G40" i="16" s="1"/>
  <c r="H40" i="16" s="1"/>
  <c r="C41" i="16"/>
  <c r="D41" i="16"/>
  <c r="E41" i="16"/>
  <c r="G41" i="16" s="1"/>
  <c r="H41" i="16" s="1"/>
  <c r="C42" i="16"/>
  <c r="D42" i="16"/>
  <c r="E42" i="16"/>
  <c r="G42" i="16" s="1"/>
  <c r="H42" i="16" s="1"/>
  <c r="C43" i="16"/>
  <c r="D43" i="16"/>
  <c r="E43" i="16"/>
  <c r="G43" i="16" s="1"/>
  <c r="H43" i="16" s="1"/>
  <c r="C44" i="16"/>
  <c r="D44" i="16"/>
  <c r="E44" i="16"/>
  <c r="G44" i="16" s="1"/>
  <c r="H44" i="16" s="1"/>
  <c r="C45" i="16"/>
  <c r="D45" i="16"/>
  <c r="E45" i="16"/>
  <c r="G45" i="16" s="1"/>
  <c r="H45" i="16" s="1"/>
  <c r="C46" i="16"/>
  <c r="D46" i="16"/>
  <c r="E46" i="16"/>
  <c r="G46" i="16" s="1"/>
  <c r="H46" i="16" s="1"/>
  <c r="C47" i="16"/>
  <c r="D47" i="16"/>
  <c r="E47" i="16"/>
  <c r="G47" i="16" s="1"/>
  <c r="H47" i="16" s="1"/>
  <c r="C48" i="16"/>
  <c r="D48" i="16"/>
  <c r="E48" i="16"/>
  <c r="G48" i="16" s="1"/>
  <c r="H48" i="16" s="1"/>
  <c r="C49" i="16"/>
  <c r="D49" i="16"/>
  <c r="E49" i="16"/>
  <c r="G49" i="16" s="1"/>
  <c r="H49" i="16" s="1"/>
  <c r="C50" i="16"/>
  <c r="D50" i="16"/>
  <c r="E50" i="16"/>
  <c r="G50" i="16" s="1"/>
  <c r="H50" i="16" s="1"/>
  <c r="C51" i="16"/>
  <c r="D51" i="16"/>
  <c r="E51" i="16"/>
  <c r="G51" i="16" s="1"/>
  <c r="H51" i="16" s="1"/>
  <c r="C52" i="16"/>
  <c r="D52" i="16"/>
  <c r="E52" i="16"/>
  <c r="G52" i="16" s="1"/>
  <c r="H52" i="16" s="1"/>
  <c r="C53" i="16"/>
  <c r="D53" i="16"/>
  <c r="E53" i="16"/>
  <c r="G53" i="16" s="1"/>
  <c r="H53" i="16" s="1"/>
  <c r="C54" i="16"/>
  <c r="D54" i="16"/>
  <c r="E54" i="16"/>
  <c r="G54" i="16" s="1"/>
  <c r="H54" i="16" s="1"/>
  <c r="C55" i="16"/>
  <c r="D55" i="16"/>
  <c r="E55" i="16"/>
  <c r="G55" i="16" s="1"/>
  <c r="H55" i="16" s="1"/>
  <c r="C56" i="16"/>
  <c r="D56" i="16"/>
  <c r="E56" i="16"/>
  <c r="G56" i="16" s="1"/>
  <c r="H56" i="16" s="1"/>
  <c r="C57" i="16"/>
  <c r="D57" i="16"/>
  <c r="E57" i="16"/>
  <c r="G57" i="16" s="1"/>
  <c r="H57" i="16" s="1"/>
  <c r="C58" i="16"/>
  <c r="D58" i="16"/>
  <c r="E58" i="16"/>
  <c r="G58" i="16" s="1"/>
  <c r="H58" i="16" s="1"/>
  <c r="C59" i="16"/>
  <c r="D59" i="16"/>
  <c r="E59" i="16"/>
  <c r="G59" i="16" s="1"/>
  <c r="H59" i="16" s="1"/>
  <c r="C60" i="16"/>
  <c r="D60" i="16"/>
  <c r="E60" i="16"/>
  <c r="G60" i="16" s="1"/>
  <c r="H60" i="16" s="1"/>
  <c r="C61" i="16"/>
  <c r="D61" i="16"/>
  <c r="E61" i="16"/>
  <c r="G61" i="16" s="1"/>
  <c r="H61" i="16" s="1"/>
  <c r="C62" i="16"/>
  <c r="D62" i="16"/>
  <c r="E62" i="16"/>
  <c r="G62" i="16" s="1"/>
  <c r="H62" i="16" s="1"/>
  <c r="C63" i="16"/>
  <c r="D63" i="16"/>
  <c r="E63" i="16"/>
  <c r="G63" i="16" s="1"/>
  <c r="H63" i="16" s="1"/>
  <c r="C64" i="16"/>
  <c r="D64" i="16"/>
  <c r="E64" i="16"/>
  <c r="G64" i="16" s="1"/>
  <c r="H64" i="16" s="1"/>
  <c r="C65" i="16"/>
  <c r="D65" i="16"/>
  <c r="E65" i="16"/>
  <c r="G65" i="16" s="1"/>
  <c r="H65" i="16" s="1"/>
  <c r="C66" i="16"/>
  <c r="D66" i="16"/>
  <c r="E66" i="16"/>
  <c r="G66" i="16" s="1"/>
  <c r="H66" i="16" s="1"/>
  <c r="C67" i="16"/>
  <c r="D67" i="16"/>
  <c r="E67" i="16"/>
  <c r="G67" i="16" s="1"/>
  <c r="H67" i="16" s="1"/>
  <c r="C68" i="16"/>
  <c r="D68" i="16"/>
  <c r="E68" i="16"/>
  <c r="G68" i="16" s="1"/>
  <c r="H68" i="16" s="1"/>
  <c r="E5" i="16"/>
  <c r="G5" i="16" s="1"/>
  <c r="H5" i="16" s="1"/>
  <c r="D5" i="16"/>
  <c r="C5" i="16"/>
  <c r="E76" i="15"/>
  <c r="G76" i="15" s="1"/>
  <c r="C76" i="15"/>
  <c r="C72" i="15"/>
  <c r="D72" i="15"/>
  <c r="E72" i="15"/>
  <c r="G72" i="15" s="1"/>
  <c r="H72" i="15" s="1"/>
  <c r="C73" i="15"/>
  <c r="D73" i="15"/>
  <c r="E73" i="15"/>
  <c r="G73" i="15" s="1"/>
  <c r="H73" i="15" s="1"/>
  <c r="C74" i="15"/>
  <c r="D74" i="15"/>
  <c r="E74" i="15"/>
  <c r="G74" i="15" s="1"/>
  <c r="H74" i="15" s="1"/>
  <c r="C54" i="15"/>
  <c r="D54" i="15"/>
  <c r="E54" i="15"/>
  <c r="G54" i="15" s="1"/>
  <c r="H54" i="15" s="1"/>
  <c r="C55" i="15"/>
  <c r="D55" i="15"/>
  <c r="E55" i="15"/>
  <c r="G55" i="15" s="1"/>
  <c r="H55" i="15" s="1"/>
  <c r="C49" i="15"/>
  <c r="D49" i="15"/>
  <c r="E49" i="15"/>
  <c r="G49" i="15" s="1"/>
  <c r="H49" i="15" s="1"/>
  <c r="F113" i="1"/>
  <c r="C20" i="15"/>
  <c r="D20" i="15"/>
  <c r="E20" i="15"/>
  <c r="G20" i="15" s="1"/>
  <c r="H20" i="15" s="1"/>
  <c r="F47" i="1"/>
  <c r="C6" i="15"/>
  <c r="D6" i="15"/>
  <c r="E6" i="15"/>
  <c r="G6" i="15" s="1"/>
  <c r="H6" i="15" s="1"/>
  <c r="C7" i="15"/>
  <c r="D7" i="15"/>
  <c r="E7" i="15"/>
  <c r="G7" i="15" s="1"/>
  <c r="H7" i="15" s="1"/>
  <c r="C8" i="15"/>
  <c r="D8" i="15"/>
  <c r="E8" i="15"/>
  <c r="G8" i="15" s="1"/>
  <c r="H8" i="15" s="1"/>
  <c r="C9" i="15"/>
  <c r="D9" i="15"/>
  <c r="E9" i="15"/>
  <c r="G9" i="15" s="1"/>
  <c r="H9" i="15" s="1"/>
  <c r="C10" i="15"/>
  <c r="D10" i="15"/>
  <c r="E10" i="15"/>
  <c r="G10" i="15" s="1"/>
  <c r="H10" i="15" s="1"/>
  <c r="C11" i="15"/>
  <c r="D11" i="15"/>
  <c r="E11" i="15"/>
  <c r="G11" i="15" s="1"/>
  <c r="H11" i="15" s="1"/>
  <c r="C12" i="15"/>
  <c r="D12" i="15"/>
  <c r="E12" i="15"/>
  <c r="G12" i="15" s="1"/>
  <c r="H12" i="15" s="1"/>
  <c r="C13" i="15"/>
  <c r="D13" i="15"/>
  <c r="E13" i="15"/>
  <c r="G13" i="15" s="1"/>
  <c r="H13" i="15" s="1"/>
  <c r="C14" i="15"/>
  <c r="D14" i="15"/>
  <c r="E14" i="15"/>
  <c r="G14" i="15" s="1"/>
  <c r="H14" i="15" s="1"/>
  <c r="C15" i="15"/>
  <c r="D15" i="15"/>
  <c r="E15" i="15"/>
  <c r="G15" i="15" s="1"/>
  <c r="H15" i="15" s="1"/>
  <c r="C16" i="15"/>
  <c r="D16" i="15"/>
  <c r="E16" i="15"/>
  <c r="G16" i="15" s="1"/>
  <c r="H16" i="15" s="1"/>
  <c r="C17" i="15"/>
  <c r="D17" i="15"/>
  <c r="E17" i="15"/>
  <c r="G17" i="15" s="1"/>
  <c r="H17" i="15" s="1"/>
  <c r="C18" i="15"/>
  <c r="D18" i="15"/>
  <c r="E18" i="15"/>
  <c r="G18" i="15" s="1"/>
  <c r="H18" i="15" s="1"/>
  <c r="C19" i="15"/>
  <c r="D19" i="15"/>
  <c r="E19" i="15"/>
  <c r="G19" i="15" s="1"/>
  <c r="H19" i="15" s="1"/>
  <c r="C21" i="15"/>
  <c r="D21" i="15"/>
  <c r="E21" i="15"/>
  <c r="G21" i="15" s="1"/>
  <c r="H21" i="15" s="1"/>
  <c r="C22" i="15"/>
  <c r="D22" i="15"/>
  <c r="E22" i="15"/>
  <c r="G22" i="15" s="1"/>
  <c r="H22" i="15" s="1"/>
  <c r="C23" i="15"/>
  <c r="D23" i="15"/>
  <c r="E23" i="15"/>
  <c r="G23" i="15" s="1"/>
  <c r="H23" i="15" s="1"/>
  <c r="C24" i="15"/>
  <c r="D24" i="15"/>
  <c r="E24" i="15"/>
  <c r="G24" i="15" s="1"/>
  <c r="H24" i="15" s="1"/>
  <c r="C25" i="15"/>
  <c r="D25" i="15"/>
  <c r="E25" i="15"/>
  <c r="G25" i="15" s="1"/>
  <c r="H25" i="15" s="1"/>
  <c r="C26" i="15"/>
  <c r="D26" i="15"/>
  <c r="E26" i="15"/>
  <c r="G26" i="15" s="1"/>
  <c r="H26" i="15" s="1"/>
  <c r="C27" i="15"/>
  <c r="D27" i="15"/>
  <c r="E27" i="15"/>
  <c r="G27" i="15" s="1"/>
  <c r="H27" i="15" s="1"/>
  <c r="C28" i="15"/>
  <c r="D28" i="15"/>
  <c r="E28" i="15"/>
  <c r="G28" i="15" s="1"/>
  <c r="H28" i="15" s="1"/>
  <c r="C29" i="15"/>
  <c r="D29" i="15"/>
  <c r="E29" i="15"/>
  <c r="G29" i="15" s="1"/>
  <c r="H29" i="15" s="1"/>
  <c r="C30" i="15"/>
  <c r="D30" i="15"/>
  <c r="E30" i="15"/>
  <c r="G30" i="15" s="1"/>
  <c r="H30" i="15" s="1"/>
  <c r="C31" i="15"/>
  <c r="D31" i="15"/>
  <c r="E31" i="15"/>
  <c r="G31" i="15" s="1"/>
  <c r="H31" i="15" s="1"/>
  <c r="C32" i="15"/>
  <c r="D32" i="15"/>
  <c r="E32" i="15"/>
  <c r="G32" i="15" s="1"/>
  <c r="H32" i="15" s="1"/>
  <c r="C33" i="15"/>
  <c r="D33" i="15"/>
  <c r="E33" i="15"/>
  <c r="G33" i="15" s="1"/>
  <c r="H33" i="15" s="1"/>
  <c r="C34" i="15"/>
  <c r="D34" i="15"/>
  <c r="E34" i="15"/>
  <c r="G34" i="15" s="1"/>
  <c r="H34" i="15" s="1"/>
  <c r="C35" i="15"/>
  <c r="D35" i="15"/>
  <c r="E35" i="15"/>
  <c r="G35" i="15" s="1"/>
  <c r="H35" i="15" s="1"/>
  <c r="C36" i="15"/>
  <c r="D36" i="15"/>
  <c r="E36" i="15"/>
  <c r="G36" i="15" s="1"/>
  <c r="H36" i="15" s="1"/>
  <c r="C38" i="15"/>
  <c r="D38" i="15"/>
  <c r="E38" i="15"/>
  <c r="G38" i="15" s="1"/>
  <c r="H38" i="15" s="1"/>
  <c r="C40" i="15"/>
  <c r="D40" i="15"/>
  <c r="E40" i="15"/>
  <c r="G40" i="15" s="1"/>
  <c r="H40" i="15" s="1"/>
  <c r="C41" i="15"/>
  <c r="D41" i="15"/>
  <c r="E41" i="15"/>
  <c r="G41" i="15" s="1"/>
  <c r="H41" i="15" s="1"/>
  <c r="C42" i="15"/>
  <c r="D42" i="15"/>
  <c r="E42" i="15"/>
  <c r="G42" i="15" s="1"/>
  <c r="H42" i="15" s="1"/>
  <c r="C43" i="15"/>
  <c r="D43" i="15"/>
  <c r="E43" i="15"/>
  <c r="G43" i="15" s="1"/>
  <c r="H43" i="15" s="1"/>
  <c r="C44" i="15"/>
  <c r="D44" i="15"/>
  <c r="E44" i="15"/>
  <c r="G44" i="15" s="1"/>
  <c r="H44" i="15" s="1"/>
  <c r="C45" i="15"/>
  <c r="D45" i="15"/>
  <c r="E45" i="15"/>
  <c r="G45" i="15" s="1"/>
  <c r="H45" i="15" s="1"/>
  <c r="C46" i="15"/>
  <c r="D46" i="15"/>
  <c r="E46" i="15"/>
  <c r="G46" i="15" s="1"/>
  <c r="H46" i="15" s="1"/>
  <c r="C47" i="15"/>
  <c r="D47" i="15"/>
  <c r="E47" i="15"/>
  <c r="G47" i="15" s="1"/>
  <c r="H47" i="15" s="1"/>
  <c r="C48" i="15"/>
  <c r="D48" i="15"/>
  <c r="E48" i="15"/>
  <c r="G48" i="15" s="1"/>
  <c r="H48" i="15" s="1"/>
  <c r="C50" i="15"/>
  <c r="D50" i="15"/>
  <c r="E50" i="15"/>
  <c r="G50" i="15" s="1"/>
  <c r="H50" i="15" s="1"/>
  <c r="C51" i="15"/>
  <c r="D51" i="15"/>
  <c r="E51" i="15"/>
  <c r="G51" i="15" s="1"/>
  <c r="H51" i="15" s="1"/>
  <c r="C52" i="15"/>
  <c r="D52" i="15"/>
  <c r="E52" i="15"/>
  <c r="G52" i="15" s="1"/>
  <c r="H52" i="15" s="1"/>
  <c r="C53" i="15"/>
  <c r="D53" i="15"/>
  <c r="E53" i="15"/>
  <c r="G53" i="15" s="1"/>
  <c r="H53" i="15" s="1"/>
  <c r="C56" i="15"/>
  <c r="D56" i="15"/>
  <c r="E56" i="15"/>
  <c r="G56" i="15" s="1"/>
  <c r="H56" i="15" s="1"/>
  <c r="C57" i="15"/>
  <c r="D57" i="15"/>
  <c r="E57" i="15"/>
  <c r="G57" i="15" s="1"/>
  <c r="H57" i="15" s="1"/>
  <c r="C58" i="15"/>
  <c r="D58" i="15"/>
  <c r="E58" i="15"/>
  <c r="G58" i="15" s="1"/>
  <c r="H58" i="15" s="1"/>
  <c r="C59" i="15"/>
  <c r="D59" i="15"/>
  <c r="E59" i="15"/>
  <c r="G59" i="15" s="1"/>
  <c r="H59" i="15" s="1"/>
  <c r="C60" i="15"/>
  <c r="D60" i="15"/>
  <c r="E60" i="15"/>
  <c r="G60" i="15" s="1"/>
  <c r="H60" i="15" s="1"/>
  <c r="C61" i="15"/>
  <c r="D61" i="15"/>
  <c r="E61" i="15"/>
  <c r="G61" i="15" s="1"/>
  <c r="H61" i="15" s="1"/>
  <c r="C62" i="15"/>
  <c r="E62" i="15"/>
  <c r="G62" i="15" s="1"/>
  <c r="H62" i="15" s="1"/>
  <c r="C63" i="15"/>
  <c r="D63" i="15"/>
  <c r="E63" i="15"/>
  <c r="G63" i="15" s="1"/>
  <c r="H63" i="15" s="1"/>
  <c r="C64" i="15"/>
  <c r="D64" i="15"/>
  <c r="E64" i="15"/>
  <c r="G64" i="15" s="1"/>
  <c r="H64" i="15" s="1"/>
  <c r="C65" i="15"/>
  <c r="D65" i="15"/>
  <c r="E65" i="15"/>
  <c r="G65" i="15" s="1"/>
  <c r="H65" i="15" s="1"/>
  <c r="C66" i="15"/>
  <c r="D66" i="15"/>
  <c r="E66" i="15"/>
  <c r="G66" i="15" s="1"/>
  <c r="H66" i="15" s="1"/>
  <c r="C67" i="15"/>
  <c r="D67" i="15"/>
  <c r="E67" i="15"/>
  <c r="G67" i="15" s="1"/>
  <c r="H67" i="15" s="1"/>
  <c r="C68" i="15"/>
  <c r="D68" i="15"/>
  <c r="E68" i="15"/>
  <c r="G68" i="15" s="1"/>
  <c r="H68" i="15" s="1"/>
  <c r="C69" i="15"/>
  <c r="D69" i="15"/>
  <c r="E69" i="15"/>
  <c r="G69" i="15" s="1"/>
  <c r="H69" i="15" s="1"/>
  <c r="C70" i="15"/>
  <c r="D70" i="15"/>
  <c r="E70" i="15"/>
  <c r="G70" i="15" s="1"/>
  <c r="H70" i="15" s="1"/>
  <c r="C71" i="15"/>
  <c r="D71" i="15"/>
  <c r="E71" i="15"/>
  <c r="G71" i="15" s="1"/>
  <c r="H71" i="15" s="1"/>
  <c r="E5" i="15"/>
  <c r="G5" i="15" s="1"/>
  <c r="H5" i="15" s="1"/>
  <c r="D5" i="15"/>
  <c r="C5" i="15"/>
  <c r="E64" i="14"/>
  <c r="G64" i="14" s="1"/>
  <c r="H64" i="14" s="1"/>
  <c r="C64" i="14"/>
  <c r="C41" i="14"/>
  <c r="D41" i="14"/>
  <c r="E41" i="14"/>
  <c r="G41" i="14" s="1"/>
  <c r="H41" i="14" s="1"/>
  <c r="F112" i="1"/>
  <c r="C6" i="14"/>
  <c r="D6" i="14"/>
  <c r="E6" i="14"/>
  <c r="G6" i="14" s="1"/>
  <c r="H6" i="14" s="1"/>
  <c r="C7" i="14"/>
  <c r="D7" i="14"/>
  <c r="E7" i="14"/>
  <c r="G7" i="14" s="1"/>
  <c r="H7" i="14" s="1"/>
  <c r="C8" i="14"/>
  <c r="D8" i="14"/>
  <c r="E8" i="14"/>
  <c r="G8" i="14" s="1"/>
  <c r="H8" i="14" s="1"/>
  <c r="C9" i="14"/>
  <c r="D9" i="14"/>
  <c r="E9" i="14"/>
  <c r="G9" i="14" s="1"/>
  <c r="H9" i="14" s="1"/>
  <c r="C10" i="14"/>
  <c r="D10" i="14"/>
  <c r="E10" i="14"/>
  <c r="G10" i="14" s="1"/>
  <c r="H10" i="14" s="1"/>
  <c r="C11" i="14"/>
  <c r="D11" i="14"/>
  <c r="E11" i="14"/>
  <c r="G11" i="14" s="1"/>
  <c r="H11" i="14" s="1"/>
  <c r="C12" i="14"/>
  <c r="D12" i="14"/>
  <c r="E12" i="14"/>
  <c r="G12" i="14" s="1"/>
  <c r="H12" i="14" s="1"/>
  <c r="C13" i="14"/>
  <c r="D13" i="14"/>
  <c r="E13" i="14"/>
  <c r="G13" i="14" s="1"/>
  <c r="H13" i="14" s="1"/>
  <c r="C14" i="14"/>
  <c r="D14" i="14"/>
  <c r="E14" i="14"/>
  <c r="G14" i="14" s="1"/>
  <c r="H14" i="14" s="1"/>
  <c r="C15" i="14"/>
  <c r="D15" i="14"/>
  <c r="E15" i="14"/>
  <c r="G15" i="14" s="1"/>
  <c r="H15" i="14" s="1"/>
  <c r="C16" i="14"/>
  <c r="D16" i="14"/>
  <c r="E16" i="14"/>
  <c r="G16" i="14" s="1"/>
  <c r="H16" i="14" s="1"/>
  <c r="C17" i="14"/>
  <c r="D17" i="14"/>
  <c r="E17" i="14"/>
  <c r="G17" i="14" s="1"/>
  <c r="H17" i="14" s="1"/>
  <c r="C18" i="14"/>
  <c r="D18" i="14"/>
  <c r="E18" i="14"/>
  <c r="G18" i="14" s="1"/>
  <c r="H18" i="14" s="1"/>
  <c r="C19" i="14"/>
  <c r="D19" i="14"/>
  <c r="E19" i="14"/>
  <c r="G19" i="14" s="1"/>
  <c r="H19" i="14" s="1"/>
  <c r="C20" i="14"/>
  <c r="D20" i="14"/>
  <c r="E20" i="14"/>
  <c r="G20" i="14" s="1"/>
  <c r="H20" i="14" s="1"/>
  <c r="C21" i="14"/>
  <c r="D21" i="14"/>
  <c r="E21" i="14"/>
  <c r="G21" i="14" s="1"/>
  <c r="H21" i="14" s="1"/>
  <c r="C22" i="14"/>
  <c r="D22" i="14"/>
  <c r="E22" i="14"/>
  <c r="G22" i="14" s="1"/>
  <c r="H22" i="14" s="1"/>
  <c r="C23" i="14"/>
  <c r="D23" i="14"/>
  <c r="E23" i="14"/>
  <c r="G23" i="14" s="1"/>
  <c r="H23" i="14" s="1"/>
  <c r="C24" i="14"/>
  <c r="D24" i="14"/>
  <c r="E24" i="14"/>
  <c r="G24" i="14" s="1"/>
  <c r="H24" i="14" s="1"/>
  <c r="C25" i="14"/>
  <c r="D25" i="14"/>
  <c r="E25" i="14"/>
  <c r="G25" i="14" s="1"/>
  <c r="H25" i="14" s="1"/>
  <c r="C26" i="14"/>
  <c r="D26" i="14"/>
  <c r="E26" i="14"/>
  <c r="G26" i="14" s="1"/>
  <c r="H26" i="14" s="1"/>
  <c r="C27" i="14"/>
  <c r="D27" i="14"/>
  <c r="E27" i="14"/>
  <c r="G27" i="14" s="1"/>
  <c r="H27" i="14" s="1"/>
  <c r="C28" i="14"/>
  <c r="D28" i="14"/>
  <c r="E28" i="14"/>
  <c r="G28" i="14" s="1"/>
  <c r="H28" i="14" s="1"/>
  <c r="C29" i="14"/>
  <c r="D29" i="14"/>
  <c r="E29" i="14"/>
  <c r="G29" i="14" s="1"/>
  <c r="H29" i="14" s="1"/>
  <c r="C30" i="14"/>
  <c r="D30" i="14"/>
  <c r="E30" i="14"/>
  <c r="G30" i="14" s="1"/>
  <c r="H30" i="14" s="1"/>
  <c r="C31" i="14"/>
  <c r="D31" i="14"/>
  <c r="E31" i="14"/>
  <c r="G31" i="14" s="1"/>
  <c r="H31" i="14" s="1"/>
  <c r="C32" i="14"/>
  <c r="D32" i="14"/>
  <c r="E32" i="14"/>
  <c r="G32" i="14" s="1"/>
  <c r="H32" i="14" s="1"/>
  <c r="C33" i="14"/>
  <c r="D33" i="14"/>
  <c r="E33" i="14"/>
  <c r="G33" i="14" s="1"/>
  <c r="H33" i="14" s="1"/>
  <c r="C34" i="14"/>
  <c r="D34" i="14"/>
  <c r="E34" i="14"/>
  <c r="G34" i="14" s="1"/>
  <c r="H34" i="14" s="1"/>
  <c r="C35" i="14"/>
  <c r="D35" i="14"/>
  <c r="E35" i="14"/>
  <c r="G35" i="14" s="1"/>
  <c r="H35" i="14" s="1"/>
  <c r="C36" i="14"/>
  <c r="D36" i="14"/>
  <c r="E36" i="14"/>
  <c r="G36" i="14" s="1"/>
  <c r="H36" i="14" s="1"/>
  <c r="C37" i="14"/>
  <c r="D37" i="14"/>
  <c r="E37" i="14"/>
  <c r="G37" i="14" s="1"/>
  <c r="H37" i="14" s="1"/>
  <c r="C38" i="14"/>
  <c r="D38" i="14"/>
  <c r="E38" i="14"/>
  <c r="G38" i="14" s="1"/>
  <c r="H38" i="14" s="1"/>
  <c r="C39" i="14"/>
  <c r="D39" i="14"/>
  <c r="E39" i="14"/>
  <c r="G39" i="14" s="1"/>
  <c r="H39" i="14" s="1"/>
  <c r="C40" i="14"/>
  <c r="D40" i="14"/>
  <c r="E40" i="14"/>
  <c r="G40" i="14" s="1"/>
  <c r="H40" i="14" s="1"/>
  <c r="C42" i="14"/>
  <c r="D42" i="14"/>
  <c r="E42" i="14"/>
  <c r="G42" i="14" s="1"/>
  <c r="H42" i="14" s="1"/>
  <c r="C43" i="14"/>
  <c r="D43" i="14"/>
  <c r="E43" i="14"/>
  <c r="G43" i="14" s="1"/>
  <c r="H43" i="14" s="1"/>
  <c r="C44" i="14"/>
  <c r="D44" i="14"/>
  <c r="E44" i="14"/>
  <c r="G44" i="14" s="1"/>
  <c r="H44" i="14" s="1"/>
  <c r="C45" i="14"/>
  <c r="D45" i="14"/>
  <c r="E45" i="14"/>
  <c r="G45" i="14" s="1"/>
  <c r="H45" i="14" s="1"/>
  <c r="C46" i="14"/>
  <c r="D46" i="14"/>
  <c r="E46" i="14"/>
  <c r="G46" i="14" s="1"/>
  <c r="H46" i="14" s="1"/>
  <c r="C47" i="14"/>
  <c r="D47" i="14"/>
  <c r="E47" i="14"/>
  <c r="G47" i="14" s="1"/>
  <c r="H47" i="14" s="1"/>
  <c r="C48" i="14"/>
  <c r="D48" i="14"/>
  <c r="E48" i="14"/>
  <c r="G48" i="14" s="1"/>
  <c r="H48" i="14" s="1"/>
  <c r="C49" i="14"/>
  <c r="D49" i="14"/>
  <c r="E49" i="14"/>
  <c r="G49" i="14" s="1"/>
  <c r="H49" i="14" s="1"/>
  <c r="C50" i="14"/>
  <c r="D50" i="14"/>
  <c r="E50" i="14"/>
  <c r="G50" i="14" s="1"/>
  <c r="H50" i="14" s="1"/>
  <c r="C51" i="14"/>
  <c r="D51" i="14"/>
  <c r="E51" i="14"/>
  <c r="G51" i="14" s="1"/>
  <c r="H51" i="14" s="1"/>
  <c r="C52" i="14"/>
  <c r="E52" i="14"/>
  <c r="G52" i="14" s="1"/>
  <c r="H52" i="14" s="1"/>
  <c r="C53" i="14"/>
  <c r="D53" i="14"/>
  <c r="E53" i="14"/>
  <c r="G53" i="14" s="1"/>
  <c r="H53" i="14" s="1"/>
  <c r="C54" i="14"/>
  <c r="D54" i="14"/>
  <c r="E54" i="14"/>
  <c r="G54" i="14" s="1"/>
  <c r="H54" i="14" s="1"/>
  <c r="C55" i="14"/>
  <c r="D55" i="14"/>
  <c r="E55" i="14"/>
  <c r="G55" i="14" s="1"/>
  <c r="H55" i="14" s="1"/>
  <c r="C56" i="14"/>
  <c r="D56" i="14"/>
  <c r="E56" i="14"/>
  <c r="G56" i="14" s="1"/>
  <c r="H56" i="14" s="1"/>
  <c r="C57" i="14"/>
  <c r="D57" i="14"/>
  <c r="E57" i="14"/>
  <c r="G57" i="14" s="1"/>
  <c r="H57" i="14" s="1"/>
  <c r="C58" i="14"/>
  <c r="D58" i="14"/>
  <c r="E58" i="14"/>
  <c r="G58" i="14" s="1"/>
  <c r="H58" i="14" s="1"/>
  <c r="C59" i="14"/>
  <c r="D59" i="14"/>
  <c r="E59" i="14"/>
  <c r="G59" i="14" s="1"/>
  <c r="H59" i="14" s="1"/>
  <c r="C60" i="14"/>
  <c r="D60" i="14"/>
  <c r="E60" i="14"/>
  <c r="G60" i="14" s="1"/>
  <c r="H60" i="14" s="1"/>
  <c r="C61" i="14"/>
  <c r="D61" i="14"/>
  <c r="E61" i="14"/>
  <c r="G61" i="14" s="1"/>
  <c r="H61" i="14" s="1"/>
  <c r="C62" i="14"/>
  <c r="D62" i="14"/>
  <c r="E62" i="14"/>
  <c r="G62" i="14" s="1"/>
  <c r="H62" i="14" s="1"/>
  <c r="E5" i="14"/>
  <c r="G5" i="14" s="1"/>
  <c r="H5" i="14" s="1"/>
  <c r="D5" i="14"/>
  <c r="C5" i="14"/>
  <c r="E84" i="13"/>
  <c r="G84" i="13" s="1"/>
  <c r="C84" i="13"/>
  <c r="C54" i="13"/>
  <c r="D54" i="13"/>
  <c r="E54" i="13"/>
  <c r="G54" i="13" s="1"/>
  <c r="H54" i="13" s="1"/>
  <c r="F111" i="1"/>
  <c r="C53" i="13"/>
  <c r="D53" i="13"/>
  <c r="E53" i="13"/>
  <c r="G53" i="13" s="1"/>
  <c r="H53" i="13" s="1"/>
  <c r="F110" i="1"/>
  <c r="C6" i="13"/>
  <c r="D6" i="13"/>
  <c r="E6" i="13"/>
  <c r="G6" i="13" s="1"/>
  <c r="H6" i="13" s="1"/>
  <c r="C7" i="13"/>
  <c r="D7" i="13"/>
  <c r="E7" i="13"/>
  <c r="G7" i="13" s="1"/>
  <c r="H7" i="13" s="1"/>
  <c r="C8" i="13"/>
  <c r="D8" i="13"/>
  <c r="E8" i="13"/>
  <c r="G8" i="13" s="1"/>
  <c r="H8" i="13" s="1"/>
  <c r="C9" i="13"/>
  <c r="D9" i="13"/>
  <c r="E9" i="13"/>
  <c r="G9" i="13" s="1"/>
  <c r="H9" i="13" s="1"/>
  <c r="C10" i="13"/>
  <c r="D10" i="13"/>
  <c r="E10" i="13"/>
  <c r="G10" i="13" s="1"/>
  <c r="H10" i="13" s="1"/>
  <c r="C11" i="13"/>
  <c r="D11" i="13"/>
  <c r="E11" i="13"/>
  <c r="G11" i="13" s="1"/>
  <c r="H11" i="13" s="1"/>
  <c r="C12" i="13"/>
  <c r="D12" i="13"/>
  <c r="E12" i="13"/>
  <c r="G12" i="13" s="1"/>
  <c r="H12" i="13" s="1"/>
  <c r="C13" i="13"/>
  <c r="D13" i="13"/>
  <c r="E13" i="13"/>
  <c r="G13" i="13" s="1"/>
  <c r="H13" i="13" s="1"/>
  <c r="C15" i="13"/>
  <c r="D15" i="13"/>
  <c r="E15" i="13"/>
  <c r="G15" i="13" s="1"/>
  <c r="H15" i="13" s="1"/>
  <c r="C16" i="13"/>
  <c r="D16" i="13"/>
  <c r="E16" i="13"/>
  <c r="G16" i="13" s="1"/>
  <c r="H16" i="13" s="1"/>
  <c r="C17" i="13"/>
  <c r="D17" i="13"/>
  <c r="E17" i="13"/>
  <c r="G17" i="13" s="1"/>
  <c r="H17" i="13" s="1"/>
  <c r="C18" i="13"/>
  <c r="D18" i="13"/>
  <c r="E18" i="13"/>
  <c r="G18" i="13" s="1"/>
  <c r="H18" i="13" s="1"/>
  <c r="C19" i="13"/>
  <c r="D19" i="13"/>
  <c r="E19" i="13"/>
  <c r="G19" i="13" s="1"/>
  <c r="H19" i="13" s="1"/>
  <c r="C20" i="13"/>
  <c r="D20" i="13"/>
  <c r="E20" i="13"/>
  <c r="G20" i="13" s="1"/>
  <c r="H20" i="13" s="1"/>
  <c r="C21" i="13"/>
  <c r="D21" i="13"/>
  <c r="E21" i="13"/>
  <c r="G21" i="13" s="1"/>
  <c r="H21" i="13" s="1"/>
  <c r="C22" i="13"/>
  <c r="D22" i="13"/>
  <c r="E22" i="13"/>
  <c r="G22" i="13" s="1"/>
  <c r="H22" i="13" s="1"/>
  <c r="C23" i="13"/>
  <c r="D23" i="13"/>
  <c r="E23" i="13"/>
  <c r="G23" i="13" s="1"/>
  <c r="H23" i="13" s="1"/>
  <c r="C24" i="13"/>
  <c r="D24" i="13"/>
  <c r="E24" i="13"/>
  <c r="G24" i="13" s="1"/>
  <c r="H24" i="13" s="1"/>
  <c r="C25" i="13"/>
  <c r="D25" i="13"/>
  <c r="E25" i="13"/>
  <c r="G25" i="13" s="1"/>
  <c r="H25" i="13" s="1"/>
  <c r="C26" i="13"/>
  <c r="D26" i="13"/>
  <c r="E26" i="13"/>
  <c r="G26" i="13" s="1"/>
  <c r="H26" i="13" s="1"/>
  <c r="C27" i="13"/>
  <c r="D27" i="13"/>
  <c r="E27" i="13"/>
  <c r="G27" i="13" s="1"/>
  <c r="H27" i="13" s="1"/>
  <c r="C28" i="13"/>
  <c r="D28" i="13"/>
  <c r="E28" i="13"/>
  <c r="G28" i="13" s="1"/>
  <c r="H28" i="13" s="1"/>
  <c r="C29" i="13"/>
  <c r="D29" i="13"/>
  <c r="E29" i="13"/>
  <c r="G29" i="13" s="1"/>
  <c r="H29" i="13" s="1"/>
  <c r="C30" i="13"/>
  <c r="D30" i="13"/>
  <c r="E30" i="13"/>
  <c r="G30" i="13" s="1"/>
  <c r="H30" i="13" s="1"/>
  <c r="C31" i="13"/>
  <c r="D31" i="13"/>
  <c r="E31" i="13"/>
  <c r="G31" i="13" s="1"/>
  <c r="H31" i="13" s="1"/>
  <c r="C32" i="13"/>
  <c r="D32" i="13"/>
  <c r="E32" i="13"/>
  <c r="G32" i="13" s="1"/>
  <c r="H32" i="13" s="1"/>
  <c r="C33" i="13"/>
  <c r="D33" i="13"/>
  <c r="E33" i="13"/>
  <c r="G33" i="13" s="1"/>
  <c r="H33" i="13" s="1"/>
  <c r="C34" i="13"/>
  <c r="D34" i="13"/>
  <c r="E34" i="13"/>
  <c r="G34" i="13" s="1"/>
  <c r="H34" i="13" s="1"/>
  <c r="C35" i="13"/>
  <c r="D35" i="13"/>
  <c r="E35" i="13"/>
  <c r="G35" i="13" s="1"/>
  <c r="H35" i="13" s="1"/>
  <c r="C37" i="13"/>
  <c r="D37" i="13"/>
  <c r="E37" i="13"/>
  <c r="G37" i="13" s="1"/>
  <c r="H37" i="13" s="1"/>
  <c r="C44" i="13"/>
  <c r="D44" i="13"/>
  <c r="E44" i="13"/>
  <c r="G44" i="13" s="1"/>
  <c r="H44" i="13" s="1"/>
  <c r="C45" i="13"/>
  <c r="D45" i="13"/>
  <c r="E45" i="13"/>
  <c r="G45" i="13" s="1"/>
  <c r="H45" i="13" s="1"/>
  <c r="C46" i="13"/>
  <c r="D46" i="13"/>
  <c r="E46" i="13"/>
  <c r="G46" i="13" s="1"/>
  <c r="H46" i="13" s="1"/>
  <c r="C47" i="13"/>
  <c r="D47" i="13"/>
  <c r="E47" i="13"/>
  <c r="G47" i="13" s="1"/>
  <c r="H47" i="13" s="1"/>
  <c r="C48" i="13"/>
  <c r="D48" i="13"/>
  <c r="E48" i="13"/>
  <c r="G48" i="13" s="1"/>
  <c r="H48" i="13" s="1"/>
  <c r="C49" i="13"/>
  <c r="D49" i="13"/>
  <c r="E49" i="13"/>
  <c r="G49" i="13" s="1"/>
  <c r="H49" i="13" s="1"/>
  <c r="C50" i="13"/>
  <c r="D50" i="13"/>
  <c r="E50" i="13"/>
  <c r="G50" i="13" s="1"/>
  <c r="H50" i="13" s="1"/>
  <c r="C51" i="13"/>
  <c r="D51" i="13"/>
  <c r="E51" i="13"/>
  <c r="G51" i="13" s="1"/>
  <c r="H51" i="13" s="1"/>
  <c r="C52" i="13"/>
  <c r="D52" i="13"/>
  <c r="E52" i="13"/>
  <c r="G52" i="13" s="1"/>
  <c r="H52" i="13" s="1"/>
  <c r="C55" i="13"/>
  <c r="D55" i="13"/>
  <c r="E55" i="13"/>
  <c r="G55" i="13" s="1"/>
  <c r="H55" i="13" s="1"/>
  <c r="C56" i="13"/>
  <c r="D56" i="13"/>
  <c r="E56" i="13"/>
  <c r="G56" i="13" s="1"/>
  <c r="H56" i="13" s="1"/>
  <c r="C57" i="13"/>
  <c r="D57" i="13"/>
  <c r="E57" i="13"/>
  <c r="G57" i="13" s="1"/>
  <c r="H57" i="13" s="1"/>
  <c r="C58" i="13"/>
  <c r="D58" i="13"/>
  <c r="E58" i="13"/>
  <c r="G58" i="13" s="1"/>
  <c r="H58" i="13" s="1"/>
  <c r="C59" i="13"/>
  <c r="D59" i="13"/>
  <c r="E59" i="13"/>
  <c r="G59" i="13" s="1"/>
  <c r="H59" i="13" s="1"/>
  <c r="C60" i="13"/>
  <c r="D60" i="13"/>
  <c r="E60" i="13"/>
  <c r="G60" i="13" s="1"/>
  <c r="H60" i="13" s="1"/>
  <c r="C61" i="13"/>
  <c r="D61" i="13"/>
  <c r="E61" i="13"/>
  <c r="G61" i="13" s="1"/>
  <c r="H61" i="13" s="1"/>
  <c r="C62" i="13"/>
  <c r="D62" i="13"/>
  <c r="E62" i="13"/>
  <c r="G62" i="13" s="1"/>
  <c r="H62" i="13" s="1"/>
  <c r="C63" i="13"/>
  <c r="D63" i="13"/>
  <c r="E63" i="13"/>
  <c r="G63" i="13" s="1"/>
  <c r="H63" i="13" s="1"/>
  <c r="C64" i="13"/>
  <c r="D64" i="13"/>
  <c r="E64" i="13"/>
  <c r="G64" i="13" s="1"/>
  <c r="H64" i="13" s="1"/>
  <c r="C65" i="13"/>
  <c r="D65" i="13"/>
  <c r="E65" i="13"/>
  <c r="G65" i="13" s="1"/>
  <c r="H65" i="13" s="1"/>
  <c r="C66" i="13"/>
  <c r="D66" i="13"/>
  <c r="E66" i="13"/>
  <c r="G66" i="13" s="1"/>
  <c r="H66" i="13" s="1"/>
  <c r="C67" i="13"/>
  <c r="D67" i="13"/>
  <c r="E67" i="13"/>
  <c r="G67" i="13" s="1"/>
  <c r="H67" i="13" s="1"/>
  <c r="C68" i="13"/>
  <c r="D68" i="13"/>
  <c r="E68" i="13"/>
  <c r="G68" i="13" s="1"/>
  <c r="H68" i="13" s="1"/>
  <c r="C69" i="13"/>
  <c r="D69" i="13"/>
  <c r="E69" i="13"/>
  <c r="G69" i="13" s="1"/>
  <c r="H69" i="13" s="1"/>
  <c r="C70" i="13"/>
  <c r="D70" i="13"/>
  <c r="E70" i="13"/>
  <c r="G70" i="13" s="1"/>
  <c r="H70" i="13" s="1"/>
  <c r="C71" i="13"/>
  <c r="D71" i="13"/>
  <c r="E71" i="13"/>
  <c r="G71" i="13" s="1"/>
  <c r="H71" i="13" s="1"/>
  <c r="C72" i="13"/>
  <c r="D72" i="13"/>
  <c r="E72" i="13"/>
  <c r="G72" i="13" s="1"/>
  <c r="H72" i="13" s="1"/>
  <c r="C73" i="13"/>
  <c r="D73" i="13"/>
  <c r="E73" i="13"/>
  <c r="G73" i="13" s="1"/>
  <c r="H73" i="13" s="1"/>
  <c r="C74" i="13"/>
  <c r="D74" i="13"/>
  <c r="E74" i="13"/>
  <c r="G74" i="13" s="1"/>
  <c r="H74" i="13" s="1"/>
  <c r="C75" i="13"/>
  <c r="D75" i="13"/>
  <c r="E75" i="13"/>
  <c r="G75" i="13" s="1"/>
  <c r="H75" i="13" s="1"/>
  <c r="C76" i="13"/>
  <c r="D76" i="13"/>
  <c r="E76" i="13"/>
  <c r="G76" i="13" s="1"/>
  <c r="H76" i="13" s="1"/>
  <c r="C77" i="13"/>
  <c r="D77" i="13"/>
  <c r="E77" i="13"/>
  <c r="G77" i="13" s="1"/>
  <c r="H77" i="13" s="1"/>
  <c r="C78" i="13"/>
  <c r="D78" i="13"/>
  <c r="E78" i="13"/>
  <c r="G78" i="13" s="1"/>
  <c r="H78" i="13" s="1"/>
  <c r="C79" i="13"/>
  <c r="D79" i="13"/>
  <c r="E79" i="13"/>
  <c r="G79" i="13" s="1"/>
  <c r="H79" i="13" s="1"/>
  <c r="C80" i="13"/>
  <c r="D80" i="13"/>
  <c r="E80" i="13"/>
  <c r="G80" i="13" s="1"/>
  <c r="H80" i="13" s="1"/>
  <c r="C81" i="13"/>
  <c r="D81" i="13"/>
  <c r="E81" i="13"/>
  <c r="G81" i="13" s="1"/>
  <c r="H81" i="13" s="1"/>
  <c r="C82" i="13"/>
  <c r="D82" i="13"/>
  <c r="E82" i="13"/>
  <c r="G82" i="13" s="1"/>
  <c r="H82" i="13" s="1"/>
  <c r="E5" i="13"/>
  <c r="G5" i="13" s="1"/>
  <c r="H5" i="13" s="1"/>
  <c r="D5" i="13"/>
  <c r="C5" i="13"/>
  <c r="H72" i="16" l="1"/>
  <c r="E17" i="18" s="1"/>
  <c r="G78" i="15"/>
  <c r="G72" i="16"/>
  <c r="H76" i="15"/>
  <c r="H78" i="15" s="1"/>
  <c r="E16" i="18" s="1"/>
  <c r="H66" i="14"/>
  <c r="E15" i="18" s="1"/>
  <c r="G66" i="14"/>
  <c r="G86" i="13"/>
  <c r="H84" i="13"/>
  <c r="H86" i="13" s="1"/>
  <c r="E14" i="18" s="1"/>
  <c r="C28" i="12"/>
  <c r="G28" i="12"/>
  <c r="C6" i="12"/>
  <c r="D6" i="12"/>
  <c r="E6" i="12"/>
  <c r="G6" i="12" s="1"/>
  <c r="H6" i="12" s="1"/>
  <c r="C7" i="12"/>
  <c r="D7" i="12"/>
  <c r="E7" i="12"/>
  <c r="G7" i="12" s="1"/>
  <c r="H7" i="12" s="1"/>
  <c r="C8" i="12"/>
  <c r="D8" i="12"/>
  <c r="E8" i="12"/>
  <c r="G8" i="12" s="1"/>
  <c r="H8" i="12" s="1"/>
  <c r="C9" i="12"/>
  <c r="D9" i="12"/>
  <c r="E9" i="12"/>
  <c r="G9" i="12" s="1"/>
  <c r="H9" i="12" s="1"/>
  <c r="C10" i="12"/>
  <c r="D10" i="12"/>
  <c r="E10" i="12"/>
  <c r="G10" i="12" s="1"/>
  <c r="H10" i="12" s="1"/>
  <c r="C11" i="12"/>
  <c r="D11" i="12"/>
  <c r="E11" i="12"/>
  <c r="G11" i="12" s="1"/>
  <c r="H11" i="12" s="1"/>
  <c r="C12" i="12"/>
  <c r="D12" i="12"/>
  <c r="E12" i="12"/>
  <c r="G12" i="12" s="1"/>
  <c r="H12" i="12" s="1"/>
  <c r="C13" i="12"/>
  <c r="D13" i="12"/>
  <c r="E13" i="12"/>
  <c r="G13" i="12" s="1"/>
  <c r="H13" i="12" s="1"/>
  <c r="C14" i="12"/>
  <c r="D14" i="12"/>
  <c r="E14" i="12"/>
  <c r="G14" i="12" s="1"/>
  <c r="H14" i="12" s="1"/>
  <c r="C15" i="12"/>
  <c r="D15" i="12"/>
  <c r="E15" i="12"/>
  <c r="G15" i="12" s="1"/>
  <c r="H15" i="12" s="1"/>
  <c r="C16" i="12"/>
  <c r="D16" i="12"/>
  <c r="E16" i="12"/>
  <c r="G16" i="12" s="1"/>
  <c r="H16" i="12" s="1"/>
  <c r="C17" i="12"/>
  <c r="D17" i="12"/>
  <c r="E17" i="12"/>
  <c r="G17" i="12" s="1"/>
  <c r="H17" i="12" s="1"/>
  <c r="C18" i="12"/>
  <c r="D18" i="12"/>
  <c r="E18" i="12"/>
  <c r="G18" i="12" s="1"/>
  <c r="H18" i="12" s="1"/>
  <c r="C19" i="12"/>
  <c r="D19" i="12"/>
  <c r="E19" i="12"/>
  <c r="G19" i="12" s="1"/>
  <c r="H19" i="12" s="1"/>
  <c r="C20" i="12"/>
  <c r="D20" i="12"/>
  <c r="E20" i="12"/>
  <c r="G20" i="12" s="1"/>
  <c r="H20" i="12" s="1"/>
  <c r="C21" i="12"/>
  <c r="D21" i="12"/>
  <c r="E21" i="12"/>
  <c r="G21" i="12" s="1"/>
  <c r="H21" i="12" s="1"/>
  <c r="C22" i="12"/>
  <c r="D22" i="12"/>
  <c r="E22" i="12"/>
  <c r="G22" i="12" s="1"/>
  <c r="H22" i="12" s="1"/>
  <c r="C23" i="12"/>
  <c r="E23" i="12"/>
  <c r="G23" i="12" s="1"/>
  <c r="H23" i="12" s="1"/>
  <c r="C24" i="12"/>
  <c r="D24" i="12"/>
  <c r="E24" i="12"/>
  <c r="G24" i="12" s="1"/>
  <c r="H24" i="12" s="1"/>
  <c r="C25" i="12"/>
  <c r="D25" i="12"/>
  <c r="E25" i="12"/>
  <c r="G25" i="12" s="1"/>
  <c r="H25" i="12" s="1"/>
  <c r="C26" i="12"/>
  <c r="D26" i="12"/>
  <c r="E26" i="12"/>
  <c r="G26" i="12" s="1"/>
  <c r="H26" i="12" s="1"/>
  <c r="E5" i="12"/>
  <c r="G5" i="12" s="1"/>
  <c r="H5" i="12" s="1"/>
  <c r="D5" i="12"/>
  <c r="C5" i="12"/>
  <c r="G70" i="11"/>
  <c r="C6" i="11"/>
  <c r="D6" i="11"/>
  <c r="E6" i="11"/>
  <c r="G6" i="11" s="1"/>
  <c r="H6" i="11" s="1"/>
  <c r="C7" i="11"/>
  <c r="D7" i="11"/>
  <c r="E7" i="11"/>
  <c r="G7" i="11" s="1"/>
  <c r="H7" i="11" s="1"/>
  <c r="C8" i="11"/>
  <c r="D8" i="11"/>
  <c r="E8" i="11"/>
  <c r="G8" i="11" s="1"/>
  <c r="H8" i="11" s="1"/>
  <c r="C9" i="11"/>
  <c r="D9" i="11"/>
  <c r="E9" i="11"/>
  <c r="G9" i="11" s="1"/>
  <c r="H9" i="11" s="1"/>
  <c r="C10" i="11"/>
  <c r="D10" i="11"/>
  <c r="E10" i="11"/>
  <c r="G10" i="11" s="1"/>
  <c r="H10" i="11" s="1"/>
  <c r="C11" i="11"/>
  <c r="D11" i="11"/>
  <c r="E11" i="11"/>
  <c r="G11" i="11" s="1"/>
  <c r="H11" i="11" s="1"/>
  <c r="C12" i="11"/>
  <c r="D12" i="11"/>
  <c r="E12" i="11"/>
  <c r="G12" i="11" s="1"/>
  <c r="H12" i="11" s="1"/>
  <c r="C13" i="11"/>
  <c r="D13" i="11"/>
  <c r="E13" i="11"/>
  <c r="G13" i="11" s="1"/>
  <c r="H13" i="11" s="1"/>
  <c r="C14" i="11"/>
  <c r="D14" i="11"/>
  <c r="E14" i="11"/>
  <c r="G14" i="11" s="1"/>
  <c r="H14" i="11" s="1"/>
  <c r="C15" i="11"/>
  <c r="D15" i="11"/>
  <c r="E15" i="11"/>
  <c r="G15" i="11" s="1"/>
  <c r="H15" i="11" s="1"/>
  <c r="C16" i="11"/>
  <c r="D16" i="11"/>
  <c r="E16" i="11"/>
  <c r="G16" i="11" s="1"/>
  <c r="H16" i="11" s="1"/>
  <c r="C17" i="11"/>
  <c r="D17" i="11"/>
  <c r="E17" i="11"/>
  <c r="G17" i="11" s="1"/>
  <c r="H17" i="11" s="1"/>
  <c r="C18" i="11"/>
  <c r="D18" i="11"/>
  <c r="E18" i="11"/>
  <c r="G18" i="11" s="1"/>
  <c r="H18" i="11" s="1"/>
  <c r="C19" i="11"/>
  <c r="D19" i="11"/>
  <c r="E19" i="11"/>
  <c r="G19" i="11" s="1"/>
  <c r="H19" i="11" s="1"/>
  <c r="C20" i="11"/>
  <c r="D20" i="11"/>
  <c r="E20" i="11"/>
  <c r="G20" i="11" s="1"/>
  <c r="H20" i="11" s="1"/>
  <c r="C21" i="11"/>
  <c r="D21" i="11"/>
  <c r="E21" i="11"/>
  <c r="G21" i="11" s="1"/>
  <c r="H21" i="11" s="1"/>
  <c r="C22" i="11"/>
  <c r="D22" i="11"/>
  <c r="E22" i="11"/>
  <c r="G22" i="11" s="1"/>
  <c r="H22" i="11" s="1"/>
  <c r="C23" i="11"/>
  <c r="D23" i="11"/>
  <c r="E23" i="11"/>
  <c r="G23" i="11" s="1"/>
  <c r="H23" i="11" s="1"/>
  <c r="C24" i="11"/>
  <c r="D24" i="11"/>
  <c r="E24" i="11"/>
  <c r="G24" i="11" s="1"/>
  <c r="H24" i="11" s="1"/>
  <c r="C25" i="11"/>
  <c r="D25" i="11"/>
  <c r="E25" i="11"/>
  <c r="G25" i="11" s="1"/>
  <c r="H25" i="11" s="1"/>
  <c r="C26" i="11"/>
  <c r="D26" i="11"/>
  <c r="E26" i="11"/>
  <c r="G26" i="11" s="1"/>
  <c r="H26" i="11" s="1"/>
  <c r="C27" i="11"/>
  <c r="D27" i="11"/>
  <c r="E27" i="11"/>
  <c r="G27" i="11" s="1"/>
  <c r="H27" i="11" s="1"/>
  <c r="C28" i="11"/>
  <c r="D28" i="11"/>
  <c r="E28" i="11"/>
  <c r="G28" i="11" s="1"/>
  <c r="H28" i="11" s="1"/>
  <c r="C29" i="11"/>
  <c r="D29" i="11"/>
  <c r="E29" i="11"/>
  <c r="G29" i="11" s="1"/>
  <c r="H29" i="11" s="1"/>
  <c r="C30" i="11"/>
  <c r="D30" i="11"/>
  <c r="E30" i="11"/>
  <c r="G30" i="11" s="1"/>
  <c r="H30" i="11" s="1"/>
  <c r="C31" i="11"/>
  <c r="D31" i="11"/>
  <c r="E31" i="11"/>
  <c r="G31" i="11" s="1"/>
  <c r="H31" i="11" s="1"/>
  <c r="C32" i="11"/>
  <c r="D32" i="11"/>
  <c r="E32" i="11"/>
  <c r="G32" i="11" s="1"/>
  <c r="H32" i="11" s="1"/>
  <c r="C33" i="11"/>
  <c r="D33" i="11"/>
  <c r="E33" i="11"/>
  <c r="G33" i="11" s="1"/>
  <c r="H33" i="11" s="1"/>
  <c r="C34" i="11"/>
  <c r="D34" i="11"/>
  <c r="E34" i="11"/>
  <c r="G34" i="11" s="1"/>
  <c r="H34" i="11" s="1"/>
  <c r="C35" i="11"/>
  <c r="D35" i="11"/>
  <c r="E35" i="11"/>
  <c r="G35" i="11" s="1"/>
  <c r="H35" i="11" s="1"/>
  <c r="C36" i="11"/>
  <c r="D36" i="11"/>
  <c r="E36" i="11"/>
  <c r="G36" i="11" s="1"/>
  <c r="H36" i="11" s="1"/>
  <c r="C37" i="11"/>
  <c r="D37" i="11"/>
  <c r="E37" i="11"/>
  <c r="G37" i="11" s="1"/>
  <c r="H37" i="11" s="1"/>
  <c r="C38" i="11"/>
  <c r="D38" i="11"/>
  <c r="E38" i="11"/>
  <c r="G38" i="11" s="1"/>
  <c r="H38" i="11" s="1"/>
  <c r="C39" i="11"/>
  <c r="D39" i="11"/>
  <c r="E39" i="11"/>
  <c r="G39" i="11" s="1"/>
  <c r="H39" i="11" s="1"/>
  <c r="C40" i="11"/>
  <c r="D40" i="11"/>
  <c r="E40" i="11"/>
  <c r="G40" i="11" s="1"/>
  <c r="H40" i="11" s="1"/>
  <c r="C41" i="11"/>
  <c r="D41" i="11"/>
  <c r="E41" i="11"/>
  <c r="G41" i="11" s="1"/>
  <c r="H41" i="11" s="1"/>
  <c r="C42" i="11"/>
  <c r="D42" i="11"/>
  <c r="E42" i="11"/>
  <c r="G42" i="11" s="1"/>
  <c r="H42" i="11" s="1"/>
  <c r="C43" i="11"/>
  <c r="D43" i="11"/>
  <c r="E43" i="11"/>
  <c r="G43" i="11" s="1"/>
  <c r="H43" i="11" s="1"/>
  <c r="C44" i="11"/>
  <c r="D44" i="11"/>
  <c r="E44" i="11"/>
  <c r="G44" i="11" s="1"/>
  <c r="H44" i="11" s="1"/>
  <c r="C45" i="11"/>
  <c r="D45" i="11"/>
  <c r="E45" i="11"/>
  <c r="G45" i="11" s="1"/>
  <c r="H45" i="11" s="1"/>
  <c r="C46" i="11"/>
  <c r="D46" i="11"/>
  <c r="E46" i="11"/>
  <c r="G46" i="11" s="1"/>
  <c r="H46" i="11" s="1"/>
  <c r="C47" i="11"/>
  <c r="D47" i="11"/>
  <c r="E47" i="11"/>
  <c r="G47" i="11" s="1"/>
  <c r="H47" i="11" s="1"/>
  <c r="C48" i="11"/>
  <c r="D48" i="11"/>
  <c r="E48" i="11"/>
  <c r="G48" i="11" s="1"/>
  <c r="H48" i="11" s="1"/>
  <c r="C49" i="11"/>
  <c r="D49" i="11"/>
  <c r="E49" i="11"/>
  <c r="G49" i="11" s="1"/>
  <c r="H49" i="11" s="1"/>
  <c r="C50" i="11"/>
  <c r="D50" i="11"/>
  <c r="E50" i="11"/>
  <c r="G50" i="11" s="1"/>
  <c r="H50" i="11" s="1"/>
  <c r="C51" i="11"/>
  <c r="D51" i="11"/>
  <c r="E51" i="11"/>
  <c r="G51" i="11" s="1"/>
  <c r="H51" i="11" s="1"/>
  <c r="C52" i="11"/>
  <c r="D52" i="11"/>
  <c r="E52" i="11"/>
  <c r="G52" i="11" s="1"/>
  <c r="H52" i="11" s="1"/>
  <c r="C53" i="11"/>
  <c r="D53" i="11"/>
  <c r="E53" i="11"/>
  <c r="G53" i="11" s="1"/>
  <c r="H53" i="11" s="1"/>
  <c r="C54" i="11"/>
  <c r="D54" i="11"/>
  <c r="E54" i="11"/>
  <c r="G54" i="11" s="1"/>
  <c r="H54" i="11" s="1"/>
  <c r="C55" i="11"/>
  <c r="D55" i="11"/>
  <c r="E55" i="11"/>
  <c r="G55" i="11" s="1"/>
  <c r="H55" i="11" s="1"/>
  <c r="C56" i="11"/>
  <c r="D56" i="11"/>
  <c r="E56" i="11"/>
  <c r="G56" i="11" s="1"/>
  <c r="H56" i="11" s="1"/>
  <c r="C57" i="11"/>
  <c r="D57" i="11"/>
  <c r="E57" i="11"/>
  <c r="G57" i="11" s="1"/>
  <c r="H57" i="11" s="1"/>
  <c r="C58" i="11"/>
  <c r="D58" i="11"/>
  <c r="E58" i="11"/>
  <c r="G58" i="11" s="1"/>
  <c r="H58" i="11" s="1"/>
  <c r="C59" i="11"/>
  <c r="D59" i="11"/>
  <c r="E59" i="11"/>
  <c r="G59" i="11" s="1"/>
  <c r="H59" i="11" s="1"/>
  <c r="C60" i="11"/>
  <c r="D60" i="11"/>
  <c r="E60" i="11"/>
  <c r="G60" i="11" s="1"/>
  <c r="H60" i="11" s="1"/>
  <c r="C61" i="11"/>
  <c r="D61" i="11"/>
  <c r="E61" i="11"/>
  <c r="G61" i="11" s="1"/>
  <c r="H61" i="11" s="1"/>
  <c r="C62" i="11"/>
  <c r="D62" i="11"/>
  <c r="E62" i="11"/>
  <c r="G62" i="11" s="1"/>
  <c r="H62" i="11" s="1"/>
  <c r="C63" i="11"/>
  <c r="D63" i="11"/>
  <c r="E63" i="11"/>
  <c r="G63" i="11" s="1"/>
  <c r="H63" i="11" s="1"/>
  <c r="C64" i="11"/>
  <c r="D64" i="11"/>
  <c r="E64" i="11"/>
  <c r="G64" i="11" s="1"/>
  <c r="H64" i="11" s="1"/>
  <c r="C65" i="11"/>
  <c r="D65" i="11"/>
  <c r="E65" i="11"/>
  <c r="G65" i="11" s="1"/>
  <c r="H65" i="11" s="1"/>
  <c r="C66" i="11"/>
  <c r="D66" i="11"/>
  <c r="E66" i="11"/>
  <c r="G66" i="11" s="1"/>
  <c r="H66" i="11" s="1"/>
  <c r="C67" i="11"/>
  <c r="D67" i="11"/>
  <c r="E67" i="11"/>
  <c r="G67" i="11" s="1"/>
  <c r="H67" i="11" s="1"/>
  <c r="C68" i="11"/>
  <c r="D68" i="11"/>
  <c r="E68" i="11"/>
  <c r="G68" i="11" s="1"/>
  <c r="H68" i="11" s="1"/>
  <c r="E5" i="11"/>
  <c r="G5" i="11" s="1"/>
  <c r="H5" i="11" s="1"/>
  <c r="D5" i="11"/>
  <c r="C5" i="11"/>
  <c r="C55" i="10"/>
  <c r="D55" i="10"/>
  <c r="E55" i="10"/>
  <c r="G55" i="10" s="1"/>
  <c r="H55" i="10" s="1"/>
  <c r="F121" i="1"/>
  <c r="G75" i="10"/>
  <c r="C6" i="10"/>
  <c r="D6" i="10"/>
  <c r="E6" i="10"/>
  <c r="G6" i="10" s="1"/>
  <c r="H6" i="10" s="1"/>
  <c r="C9" i="10"/>
  <c r="D9" i="10"/>
  <c r="E9" i="10"/>
  <c r="G9" i="10" s="1"/>
  <c r="H9" i="10" s="1"/>
  <c r="C10" i="10"/>
  <c r="D10" i="10"/>
  <c r="E10" i="10"/>
  <c r="G10" i="10" s="1"/>
  <c r="H10" i="10" s="1"/>
  <c r="C11" i="10"/>
  <c r="D11" i="10"/>
  <c r="E11" i="10"/>
  <c r="G11" i="10" s="1"/>
  <c r="H11" i="10" s="1"/>
  <c r="C12" i="10"/>
  <c r="D12" i="10"/>
  <c r="E12" i="10"/>
  <c r="G12" i="10" s="1"/>
  <c r="H12" i="10" s="1"/>
  <c r="C13" i="10"/>
  <c r="D13" i="10"/>
  <c r="E13" i="10"/>
  <c r="G13" i="10" s="1"/>
  <c r="H13" i="10" s="1"/>
  <c r="C14" i="10"/>
  <c r="D14" i="10"/>
  <c r="E14" i="10"/>
  <c r="G14" i="10" s="1"/>
  <c r="H14" i="10" s="1"/>
  <c r="C15" i="10"/>
  <c r="D15" i="10"/>
  <c r="E15" i="10"/>
  <c r="G15" i="10" s="1"/>
  <c r="H15" i="10" s="1"/>
  <c r="C16" i="10"/>
  <c r="D16" i="10"/>
  <c r="E16" i="10"/>
  <c r="G16" i="10" s="1"/>
  <c r="H16" i="10" s="1"/>
  <c r="C17" i="10"/>
  <c r="D17" i="10"/>
  <c r="E17" i="10"/>
  <c r="G17" i="10" s="1"/>
  <c r="H17" i="10" s="1"/>
  <c r="C18" i="10"/>
  <c r="D18" i="10"/>
  <c r="E18" i="10"/>
  <c r="G18" i="10" s="1"/>
  <c r="H18" i="10" s="1"/>
  <c r="C19" i="10"/>
  <c r="D19" i="10"/>
  <c r="E19" i="10"/>
  <c r="G19" i="10" s="1"/>
  <c r="H19" i="10" s="1"/>
  <c r="C20" i="10"/>
  <c r="D20" i="10"/>
  <c r="E20" i="10"/>
  <c r="G20" i="10" s="1"/>
  <c r="H20" i="10" s="1"/>
  <c r="C21" i="10"/>
  <c r="D21" i="10"/>
  <c r="E21" i="10"/>
  <c r="G21" i="10" s="1"/>
  <c r="H21" i="10" s="1"/>
  <c r="C22" i="10"/>
  <c r="D22" i="10"/>
  <c r="E22" i="10"/>
  <c r="G22" i="10" s="1"/>
  <c r="H22" i="10" s="1"/>
  <c r="C23" i="10"/>
  <c r="D23" i="10"/>
  <c r="E23" i="10"/>
  <c r="G23" i="10" s="1"/>
  <c r="H23" i="10" s="1"/>
  <c r="C24" i="10"/>
  <c r="D24" i="10"/>
  <c r="E24" i="10"/>
  <c r="G24" i="10" s="1"/>
  <c r="H24" i="10" s="1"/>
  <c r="C25" i="10"/>
  <c r="D25" i="10"/>
  <c r="E25" i="10"/>
  <c r="G25" i="10" s="1"/>
  <c r="H25" i="10" s="1"/>
  <c r="C26" i="10"/>
  <c r="D26" i="10"/>
  <c r="E26" i="10"/>
  <c r="G26" i="10" s="1"/>
  <c r="H26" i="10" s="1"/>
  <c r="C27" i="10"/>
  <c r="D27" i="10"/>
  <c r="E27" i="10"/>
  <c r="G27" i="10" s="1"/>
  <c r="H27" i="10" s="1"/>
  <c r="C28" i="10"/>
  <c r="D28" i="10"/>
  <c r="E28" i="10"/>
  <c r="G28" i="10" s="1"/>
  <c r="H28" i="10" s="1"/>
  <c r="C29" i="10"/>
  <c r="D29" i="10"/>
  <c r="E29" i="10"/>
  <c r="G29" i="10" s="1"/>
  <c r="H29" i="10" s="1"/>
  <c r="C30" i="10"/>
  <c r="D30" i="10"/>
  <c r="E30" i="10"/>
  <c r="G30" i="10" s="1"/>
  <c r="H30" i="10" s="1"/>
  <c r="C32" i="10"/>
  <c r="D32" i="10"/>
  <c r="E32" i="10"/>
  <c r="G32" i="10" s="1"/>
  <c r="H32" i="10" s="1"/>
  <c r="C33" i="10"/>
  <c r="D33" i="10"/>
  <c r="E33" i="10"/>
  <c r="G33" i="10" s="1"/>
  <c r="H33" i="10" s="1"/>
  <c r="C34" i="10"/>
  <c r="D34" i="10"/>
  <c r="E34" i="10"/>
  <c r="G34" i="10" s="1"/>
  <c r="H34" i="10" s="1"/>
  <c r="C35" i="10"/>
  <c r="D35" i="10"/>
  <c r="E35" i="10"/>
  <c r="G35" i="10" s="1"/>
  <c r="H35" i="10" s="1"/>
  <c r="C36" i="10"/>
  <c r="D36" i="10"/>
  <c r="E36" i="10"/>
  <c r="G36" i="10" s="1"/>
  <c r="H36" i="10" s="1"/>
  <c r="C37" i="10"/>
  <c r="D37" i="10"/>
  <c r="E37" i="10"/>
  <c r="G37" i="10" s="1"/>
  <c r="H37" i="10" s="1"/>
  <c r="C38" i="10"/>
  <c r="D38" i="10"/>
  <c r="E38" i="10"/>
  <c r="G38" i="10" s="1"/>
  <c r="H38" i="10" s="1"/>
  <c r="C39" i="10"/>
  <c r="D39" i="10"/>
  <c r="E39" i="10"/>
  <c r="G39" i="10" s="1"/>
  <c r="H39" i="10" s="1"/>
  <c r="C40" i="10"/>
  <c r="D40" i="10"/>
  <c r="E40" i="10"/>
  <c r="G40" i="10" s="1"/>
  <c r="H40" i="10" s="1"/>
  <c r="C41" i="10"/>
  <c r="D41" i="10"/>
  <c r="E41" i="10"/>
  <c r="G41" i="10" s="1"/>
  <c r="H41" i="10" s="1"/>
  <c r="C42" i="10"/>
  <c r="D42" i="10"/>
  <c r="E42" i="10"/>
  <c r="G42" i="10" s="1"/>
  <c r="H42" i="10" s="1"/>
  <c r="C43" i="10"/>
  <c r="D43" i="10"/>
  <c r="E43" i="10"/>
  <c r="G43" i="10" s="1"/>
  <c r="H43" i="10" s="1"/>
  <c r="C44" i="10"/>
  <c r="D44" i="10"/>
  <c r="E44" i="10"/>
  <c r="G44" i="10" s="1"/>
  <c r="H44" i="10" s="1"/>
  <c r="C45" i="10"/>
  <c r="D45" i="10"/>
  <c r="E45" i="10"/>
  <c r="G45" i="10" s="1"/>
  <c r="H45" i="10" s="1"/>
  <c r="C46" i="10"/>
  <c r="D46" i="10"/>
  <c r="E46" i="10"/>
  <c r="G46" i="10" s="1"/>
  <c r="H46" i="10" s="1"/>
  <c r="C47" i="10"/>
  <c r="D47" i="10"/>
  <c r="E47" i="10"/>
  <c r="G47" i="10" s="1"/>
  <c r="H47" i="10" s="1"/>
  <c r="C48" i="10"/>
  <c r="D48" i="10"/>
  <c r="E48" i="10"/>
  <c r="G48" i="10" s="1"/>
  <c r="H48" i="10" s="1"/>
  <c r="C49" i="10"/>
  <c r="D49" i="10"/>
  <c r="E49" i="10"/>
  <c r="G49" i="10" s="1"/>
  <c r="H49" i="10" s="1"/>
  <c r="C50" i="10"/>
  <c r="D50" i="10"/>
  <c r="E50" i="10"/>
  <c r="G50" i="10" s="1"/>
  <c r="H50" i="10" s="1"/>
  <c r="C51" i="10"/>
  <c r="D51" i="10"/>
  <c r="E51" i="10"/>
  <c r="G51" i="10" s="1"/>
  <c r="H51" i="10" s="1"/>
  <c r="C52" i="10"/>
  <c r="D52" i="10"/>
  <c r="E52" i="10"/>
  <c r="G52" i="10" s="1"/>
  <c r="H52" i="10" s="1"/>
  <c r="C53" i="10"/>
  <c r="D53" i="10"/>
  <c r="E53" i="10"/>
  <c r="G53" i="10" s="1"/>
  <c r="H53" i="10" s="1"/>
  <c r="C54" i="10"/>
  <c r="D54" i="10"/>
  <c r="E54" i="10"/>
  <c r="G54" i="10" s="1"/>
  <c r="H54" i="10" s="1"/>
  <c r="C56" i="10"/>
  <c r="D56" i="10"/>
  <c r="E56" i="10"/>
  <c r="G56" i="10" s="1"/>
  <c r="H56" i="10" s="1"/>
  <c r="C57" i="10"/>
  <c r="D57" i="10"/>
  <c r="E57" i="10"/>
  <c r="G57" i="10" s="1"/>
  <c r="H57" i="10" s="1"/>
  <c r="C58" i="10"/>
  <c r="D58" i="10"/>
  <c r="E58" i="10"/>
  <c r="G58" i="10" s="1"/>
  <c r="H58" i="10" s="1"/>
  <c r="C59" i="10"/>
  <c r="D59" i="10"/>
  <c r="E59" i="10"/>
  <c r="G59" i="10" s="1"/>
  <c r="H59" i="10" s="1"/>
  <c r="C60" i="10"/>
  <c r="D60" i="10"/>
  <c r="E60" i="10"/>
  <c r="G60" i="10" s="1"/>
  <c r="H60" i="10" s="1"/>
  <c r="C61" i="10"/>
  <c r="E61" i="10"/>
  <c r="G61" i="10" s="1"/>
  <c r="H61" i="10" s="1"/>
  <c r="C62" i="10"/>
  <c r="D62" i="10"/>
  <c r="E62" i="10"/>
  <c r="G62" i="10" s="1"/>
  <c r="H62" i="10" s="1"/>
  <c r="C63" i="10"/>
  <c r="D63" i="10"/>
  <c r="E63" i="10"/>
  <c r="G63" i="10" s="1"/>
  <c r="H63" i="10" s="1"/>
  <c r="C64" i="10"/>
  <c r="D64" i="10"/>
  <c r="E64" i="10"/>
  <c r="G64" i="10" s="1"/>
  <c r="H64" i="10" s="1"/>
  <c r="C65" i="10"/>
  <c r="D65" i="10"/>
  <c r="E65" i="10"/>
  <c r="G65" i="10" s="1"/>
  <c r="H65" i="10" s="1"/>
  <c r="C66" i="10"/>
  <c r="D66" i="10"/>
  <c r="E66" i="10"/>
  <c r="G66" i="10" s="1"/>
  <c r="H66" i="10" s="1"/>
  <c r="C67" i="10"/>
  <c r="D67" i="10"/>
  <c r="E67" i="10"/>
  <c r="G67" i="10" s="1"/>
  <c r="H67" i="10" s="1"/>
  <c r="C68" i="10"/>
  <c r="D68" i="10"/>
  <c r="E68" i="10"/>
  <c r="G68" i="10" s="1"/>
  <c r="H68" i="10" s="1"/>
  <c r="C69" i="10"/>
  <c r="D69" i="10"/>
  <c r="E69" i="10"/>
  <c r="G69" i="10" s="1"/>
  <c r="H69" i="10" s="1"/>
  <c r="C71" i="10"/>
  <c r="D71" i="10"/>
  <c r="E71" i="10"/>
  <c r="G71" i="10" s="1"/>
  <c r="H71" i="10" s="1"/>
  <c r="C72" i="10"/>
  <c r="D72" i="10"/>
  <c r="E72" i="10"/>
  <c r="G72" i="10" s="1"/>
  <c r="H72" i="10" s="1"/>
  <c r="C73" i="10"/>
  <c r="D73" i="10"/>
  <c r="E73" i="10"/>
  <c r="G73" i="10" s="1"/>
  <c r="H73" i="10" s="1"/>
  <c r="E5" i="10"/>
  <c r="G5" i="10" s="1"/>
  <c r="H5" i="10" s="1"/>
  <c r="D5" i="10"/>
  <c r="C5" i="10"/>
  <c r="G82" i="8"/>
  <c r="H82" i="8" s="1"/>
  <c r="G80" i="9"/>
  <c r="H80" i="9" s="1"/>
  <c r="C6" i="9"/>
  <c r="D6" i="9"/>
  <c r="E6" i="9"/>
  <c r="G6" i="9" s="1"/>
  <c r="H6" i="9" s="1"/>
  <c r="C7" i="9"/>
  <c r="D7" i="9"/>
  <c r="E7" i="9"/>
  <c r="G7" i="9" s="1"/>
  <c r="H7" i="9" s="1"/>
  <c r="C8" i="9"/>
  <c r="D8" i="9"/>
  <c r="E8" i="9"/>
  <c r="G8" i="9" s="1"/>
  <c r="H8" i="9" s="1"/>
  <c r="C9" i="9"/>
  <c r="D9" i="9"/>
  <c r="E9" i="9"/>
  <c r="G9" i="9" s="1"/>
  <c r="H9" i="9" s="1"/>
  <c r="C10" i="9"/>
  <c r="D10" i="9"/>
  <c r="E10" i="9"/>
  <c r="G10" i="9" s="1"/>
  <c r="H10" i="9" s="1"/>
  <c r="C11" i="9"/>
  <c r="D11" i="9"/>
  <c r="E11" i="9"/>
  <c r="G11" i="9" s="1"/>
  <c r="H11" i="9" s="1"/>
  <c r="C12" i="9"/>
  <c r="D12" i="9"/>
  <c r="E12" i="9"/>
  <c r="G12" i="9" s="1"/>
  <c r="H12" i="9" s="1"/>
  <c r="C13" i="9"/>
  <c r="D13" i="9"/>
  <c r="E13" i="9"/>
  <c r="G13" i="9" s="1"/>
  <c r="H13" i="9" s="1"/>
  <c r="C14" i="9"/>
  <c r="D14" i="9"/>
  <c r="E14" i="9"/>
  <c r="G14" i="9" s="1"/>
  <c r="H14" i="9" s="1"/>
  <c r="C15" i="9"/>
  <c r="D15" i="9"/>
  <c r="E15" i="9"/>
  <c r="G15" i="9" s="1"/>
  <c r="H15" i="9" s="1"/>
  <c r="C16" i="9"/>
  <c r="D16" i="9"/>
  <c r="E16" i="9"/>
  <c r="G16" i="9" s="1"/>
  <c r="H16" i="9" s="1"/>
  <c r="C17" i="9"/>
  <c r="D17" i="9"/>
  <c r="E17" i="9"/>
  <c r="G17" i="9" s="1"/>
  <c r="H17" i="9" s="1"/>
  <c r="C18" i="9"/>
  <c r="D18" i="9"/>
  <c r="E18" i="9"/>
  <c r="G18" i="9" s="1"/>
  <c r="H18" i="9" s="1"/>
  <c r="C19" i="9"/>
  <c r="D19" i="9"/>
  <c r="E19" i="9"/>
  <c r="G19" i="9" s="1"/>
  <c r="H19" i="9" s="1"/>
  <c r="C20" i="9"/>
  <c r="D20" i="9"/>
  <c r="E20" i="9"/>
  <c r="G20" i="9" s="1"/>
  <c r="H20" i="9" s="1"/>
  <c r="C21" i="9"/>
  <c r="D21" i="9"/>
  <c r="E21" i="9"/>
  <c r="G21" i="9" s="1"/>
  <c r="H21" i="9" s="1"/>
  <c r="C22" i="9"/>
  <c r="D22" i="9"/>
  <c r="E22" i="9"/>
  <c r="G22" i="9" s="1"/>
  <c r="H22" i="9" s="1"/>
  <c r="C23" i="9"/>
  <c r="D23" i="9"/>
  <c r="E23" i="9"/>
  <c r="G23" i="9" s="1"/>
  <c r="H23" i="9" s="1"/>
  <c r="C24" i="9"/>
  <c r="D24" i="9"/>
  <c r="E24" i="9"/>
  <c r="G24" i="9" s="1"/>
  <c r="H24" i="9" s="1"/>
  <c r="C25" i="9"/>
  <c r="D25" i="9"/>
  <c r="E25" i="9"/>
  <c r="G25" i="9" s="1"/>
  <c r="H25" i="9" s="1"/>
  <c r="C26" i="9"/>
  <c r="D26" i="9"/>
  <c r="E26" i="9"/>
  <c r="G26" i="9" s="1"/>
  <c r="H26" i="9" s="1"/>
  <c r="C27" i="9"/>
  <c r="D27" i="9"/>
  <c r="E27" i="9"/>
  <c r="G27" i="9" s="1"/>
  <c r="H27" i="9" s="1"/>
  <c r="C28" i="9"/>
  <c r="D28" i="9"/>
  <c r="E28" i="9"/>
  <c r="G28" i="9" s="1"/>
  <c r="H28" i="9" s="1"/>
  <c r="C29" i="9"/>
  <c r="D29" i="9"/>
  <c r="E29" i="9"/>
  <c r="G29" i="9" s="1"/>
  <c r="H29" i="9" s="1"/>
  <c r="C30" i="9"/>
  <c r="D30" i="9"/>
  <c r="E30" i="9"/>
  <c r="G30" i="9" s="1"/>
  <c r="H30" i="9" s="1"/>
  <c r="C31" i="9"/>
  <c r="D31" i="9"/>
  <c r="E31" i="9"/>
  <c r="G31" i="9" s="1"/>
  <c r="H31" i="9" s="1"/>
  <c r="C32" i="9"/>
  <c r="D32" i="9"/>
  <c r="E32" i="9"/>
  <c r="G32" i="9" s="1"/>
  <c r="H32" i="9" s="1"/>
  <c r="C33" i="9"/>
  <c r="D33" i="9"/>
  <c r="E33" i="9"/>
  <c r="G33" i="9" s="1"/>
  <c r="H33" i="9" s="1"/>
  <c r="C34" i="9"/>
  <c r="D34" i="9"/>
  <c r="E34" i="9"/>
  <c r="G34" i="9" s="1"/>
  <c r="H34" i="9" s="1"/>
  <c r="C35" i="9"/>
  <c r="D35" i="9"/>
  <c r="E35" i="9"/>
  <c r="G35" i="9" s="1"/>
  <c r="H35" i="9" s="1"/>
  <c r="C36" i="9"/>
  <c r="D36" i="9"/>
  <c r="E36" i="9"/>
  <c r="G36" i="9" s="1"/>
  <c r="H36" i="9" s="1"/>
  <c r="C37" i="9"/>
  <c r="D37" i="9"/>
  <c r="E37" i="9"/>
  <c r="G37" i="9" s="1"/>
  <c r="H37" i="9" s="1"/>
  <c r="C38" i="9"/>
  <c r="D38" i="9"/>
  <c r="E38" i="9"/>
  <c r="G38" i="9" s="1"/>
  <c r="H38" i="9" s="1"/>
  <c r="C39" i="9"/>
  <c r="D39" i="9"/>
  <c r="E39" i="9"/>
  <c r="G39" i="9" s="1"/>
  <c r="H39" i="9" s="1"/>
  <c r="C40" i="9"/>
  <c r="D40" i="9"/>
  <c r="E40" i="9"/>
  <c r="G40" i="9" s="1"/>
  <c r="H40" i="9" s="1"/>
  <c r="C41" i="9"/>
  <c r="D41" i="9"/>
  <c r="E41" i="9"/>
  <c r="G41" i="9" s="1"/>
  <c r="H41" i="9" s="1"/>
  <c r="C42" i="9"/>
  <c r="D42" i="9"/>
  <c r="E42" i="9"/>
  <c r="G42" i="9" s="1"/>
  <c r="H42" i="9" s="1"/>
  <c r="C43" i="9"/>
  <c r="D43" i="9"/>
  <c r="E43" i="9"/>
  <c r="G43" i="9" s="1"/>
  <c r="H43" i="9" s="1"/>
  <c r="C44" i="9"/>
  <c r="D44" i="9"/>
  <c r="E44" i="9"/>
  <c r="G44" i="9" s="1"/>
  <c r="H44" i="9" s="1"/>
  <c r="C45" i="9"/>
  <c r="D45" i="9"/>
  <c r="E45" i="9"/>
  <c r="G45" i="9" s="1"/>
  <c r="H45" i="9" s="1"/>
  <c r="C46" i="9"/>
  <c r="D46" i="9"/>
  <c r="E46" i="9"/>
  <c r="G46" i="9" s="1"/>
  <c r="H46" i="9" s="1"/>
  <c r="C47" i="9"/>
  <c r="D47" i="9"/>
  <c r="E47" i="9"/>
  <c r="G47" i="9" s="1"/>
  <c r="H47" i="9" s="1"/>
  <c r="C48" i="9"/>
  <c r="D48" i="9"/>
  <c r="E48" i="9"/>
  <c r="G48" i="9" s="1"/>
  <c r="H48" i="9" s="1"/>
  <c r="C49" i="9"/>
  <c r="D49" i="9"/>
  <c r="E49" i="9"/>
  <c r="G49" i="9" s="1"/>
  <c r="H49" i="9" s="1"/>
  <c r="C50" i="9"/>
  <c r="D50" i="9"/>
  <c r="E50" i="9"/>
  <c r="G50" i="9" s="1"/>
  <c r="H50" i="9" s="1"/>
  <c r="C51" i="9"/>
  <c r="D51" i="9"/>
  <c r="E51" i="9"/>
  <c r="G51" i="9" s="1"/>
  <c r="H51" i="9" s="1"/>
  <c r="C52" i="9"/>
  <c r="D52" i="9"/>
  <c r="E52" i="9"/>
  <c r="G52" i="9" s="1"/>
  <c r="H52" i="9" s="1"/>
  <c r="C53" i="9"/>
  <c r="D53" i="9"/>
  <c r="E53" i="9"/>
  <c r="G53" i="9" s="1"/>
  <c r="H53" i="9" s="1"/>
  <c r="G54" i="9"/>
  <c r="H54" i="9" s="1"/>
  <c r="C55" i="9"/>
  <c r="D55" i="9"/>
  <c r="E55" i="9"/>
  <c r="G55" i="9" s="1"/>
  <c r="H55" i="9" s="1"/>
  <c r="C56" i="9"/>
  <c r="D56" i="9"/>
  <c r="E56" i="9"/>
  <c r="G56" i="9" s="1"/>
  <c r="H56" i="9" s="1"/>
  <c r="C57" i="9"/>
  <c r="D57" i="9"/>
  <c r="E57" i="9"/>
  <c r="G57" i="9" s="1"/>
  <c r="H57" i="9" s="1"/>
  <c r="C58" i="9"/>
  <c r="D58" i="9"/>
  <c r="E58" i="9"/>
  <c r="G58" i="9" s="1"/>
  <c r="H58" i="9" s="1"/>
  <c r="C59" i="9"/>
  <c r="D59" i="9"/>
  <c r="E59" i="9"/>
  <c r="G59" i="9" s="1"/>
  <c r="H59" i="9" s="1"/>
  <c r="C60" i="9"/>
  <c r="D60" i="9"/>
  <c r="E60" i="9"/>
  <c r="G60" i="9" s="1"/>
  <c r="H60" i="9" s="1"/>
  <c r="C61" i="9"/>
  <c r="D61" i="9"/>
  <c r="E61" i="9"/>
  <c r="G61" i="9" s="1"/>
  <c r="H61" i="9" s="1"/>
  <c r="C62" i="9"/>
  <c r="D62" i="9"/>
  <c r="E62" i="9"/>
  <c r="G62" i="9" s="1"/>
  <c r="H62" i="9" s="1"/>
  <c r="C63" i="9"/>
  <c r="D63" i="9"/>
  <c r="E63" i="9"/>
  <c r="G63" i="9" s="1"/>
  <c r="H63" i="9" s="1"/>
  <c r="C64" i="9"/>
  <c r="D64" i="9"/>
  <c r="E64" i="9"/>
  <c r="G64" i="9" s="1"/>
  <c r="H64" i="9" s="1"/>
  <c r="C65" i="9"/>
  <c r="D65" i="9"/>
  <c r="E65" i="9"/>
  <c r="G65" i="9" s="1"/>
  <c r="H65" i="9" s="1"/>
  <c r="C66" i="9"/>
  <c r="D66" i="9"/>
  <c r="E66" i="9"/>
  <c r="G66" i="9" s="1"/>
  <c r="H66" i="9" s="1"/>
  <c r="C67" i="9"/>
  <c r="D67" i="9"/>
  <c r="E67" i="9"/>
  <c r="G67" i="9" s="1"/>
  <c r="H67" i="9" s="1"/>
  <c r="C68" i="9"/>
  <c r="D68" i="9"/>
  <c r="E68" i="9"/>
  <c r="G68" i="9" s="1"/>
  <c r="H68" i="9" s="1"/>
  <c r="C69" i="9"/>
  <c r="D69" i="9"/>
  <c r="E69" i="9"/>
  <c r="G69" i="9" s="1"/>
  <c r="H69" i="9" s="1"/>
  <c r="C70" i="9"/>
  <c r="D70" i="9"/>
  <c r="E70" i="9"/>
  <c r="G70" i="9" s="1"/>
  <c r="H70" i="9" s="1"/>
  <c r="C71" i="9"/>
  <c r="D71" i="9"/>
  <c r="E71" i="9"/>
  <c r="G71" i="9" s="1"/>
  <c r="H71" i="9" s="1"/>
  <c r="C72" i="9"/>
  <c r="D72" i="9"/>
  <c r="E72" i="9"/>
  <c r="G72" i="9" s="1"/>
  <c r="H72" i="9" s="1"/>
  <c r="C73" i="9"/>
  <c r="D73" i="9"/>
  <c r="E73" i="9"/>
  <c r="G73" i="9" s="1"/>
  <c r="H73" i="9" s="1"/>
  <c r="C74" i="9"/>
  <c r="D74" i="9"/>
  <c r="E74" i="9"/>
  <c r="G74" i="9" s="1"/>
  <c r="H74" i="9" s="1"/>
  <c r="C75" i="9"/>
  <c r="D75" i="9"/>
  <c r="E75" i="9"/>
  <c r="G75" i="9" s="1"/>
  <c r="H75" i="9" s="1"/>
  <c r="C76" i="9"/>
  <c r="D76" i="9"/>
  <c r="E76" i="9"/>
  <c r="G76" i="9" s="1"/>
  <c r="H76" i="9" s="1"/>
  <c r="C77" i="9"/>
  <c r="D77" i="9"/>
  <c r="E77" i="9"/>
  <c r="G77" i="9" s="1"/>
  <c r="H77" i="9" s="1"/>
  <c r="C78" i="9"/>
  <c r="D78" i="9"/>
  <c r="E78" i="9"/>
  <c r="G78" i="9" s="1"/>
  <c r="H78" i="9" s="1"/>
  <c r="E5" i="9"/>
  <c r="G5" i="9" s="1"/>
  <c r="H5" i="9" s="1"/>
  <c r="D5" i="9"/>
  <c r="C5" i="9"/>
  <c r="F109" i="1"/>
  <c r="F108" i="1"/>
  <c r="C53" i="8"/>
  <c r="D53" i="8"/>
  <c r="E53" i="8"/>
  <c r="G53" i="8" s="1"/>
  <c r="H53" i="8" s="1"/>
  <c r="F107" i="1"/>
  <c r="G72" i="11" l="1"/>
  <c r="G30" i="12"/>
  <c r="H28" i="12"/>
  <c r="H30" i="12" s="1"/>
  <c r="E13" i="18" s="1"/>
  <c r="H70" i="11"/>
  <c r="H72" i="11" s="1"/>
  <c r="E12" i="18" s="1"/>
  <c r="H82" i="9"/>
  <c r="E10" i="18" s="1"/>
  <c r="G82" i="9"/>
  <c r="G77" i="10"/>
  <c r="H75" i="10"/>
  <c r="H77" i="10" s="1"/>
  <c r="E11" i="18" s="1"/>
  <c r="C6" i="8"/>
  <c r="D6" i="8"/>
  <c r="E6" i="8"/>
  <c r="G6" i="8" s="1"/>
  <c r="H6" i="8" s="1"/>
  <c r="C7" i="8"/>
  <c r="D7" i="8"/>
  <c r="E7" i="8"/>
  <c r="G7" i="8" s="1"/>
  <c r="H7" i="8" s="1"/>
  <c r="C8" i="8"/>
  <c r="D8" i="8"/>
  <c r="E8" i="8"/>
  <c r="G8" i="8" s="1"/>
  <c r="H8" i="8" s="1"/>
  <c r="C9" i="8"/>
  <c r="D9" i="8"/>
  <c r="E9" i="8"/>
  <c r="G9" i="8" s="1"/>
  <c r="H9" i="8" s="1"/>
  <c r="C10" i="8"/>
  <c r="D10" i="8"/>
  <c r="E10" i="8"/>
  <c r="G10" i="8" s="1"/>
  <c r="H10" i="8" s="1"/>
  <c r="C11" i="8"/>
  <c r="D11" i="8"/>
  <c r="E11" i="8"/>
  <c r="G11" i="8" s="1"/>
  <c r="H11" i="8" s="1"/>
  <c r="C12" i="8"/>
  <c r="D12" i="8"/>
  <c r="E12" i="8"/>
  <c r="G12" i="8" s="1"/>
  <c r="H12" i="8" s="1"/>
  <c r="C13" i="8"/>
  <c r="D13" i="8"/>
  <c r="E13" i="8"/>
  <c r="G13" i="8" s="1"/>
  <c r="H13" i="8" s="1"/>
  <c r="C14" i="8"/>
  <c r="D14" i="8"/>
  <c r="E14" i="8"/>
  <c r="G14" i="8" s="1"/>
  <c r="H14" i="8" s="1"/>
  <c r="C15" i="8"/>
  <c r="D15" i="8"/>
  <c r="E15" i="8"/>
  <c r="G15" i="8" s="1"/>
  <c r="H15" i="8" s="1"/>
  <c r="C16" i="8"/>
  <c r="D16" i="8"/>
  <c r="E16" i="8"/>
  <c r="G16" i="8" s="1"/>
  <c r="H16" i="8" s="1"/>
  <c r="C17" i="8"/>
  <c r="D17" i="8"/>
  <c r="E17" i="8"/>
  <c r="G17" i="8" s="1"/>
  <c r="H17" i="8" s="1"/>
  <c r="C18" i="8"/>
  <c r="D18" i="8"/>
  <c r="E18" i="8"/>
  <c r="G18" i="8" s="1"/>
  <c r="H18" i="8" s="1"/>
  <c r="C19" i="8"/>
  <c r="D19" i="8"/>
  <c r="E19" i="8"/>
  <c r="G19" i="8" s="1"/>
  <c r="H19" i="8" s="1"/>
  <c r="C20" i="8"/>
  <c r="D20" i="8"/>
  <c r="E20" i="8"/>
  <c r="G20" i="8" s="1"/>
  <c r="H20" i="8" s="1"/>
  <c r="C21" i="8"/>
  <c r="D21" i="8"/>
  <c r="E21" i="8"/>
  <c r="G21" i="8" s="1"/>
  <c r="H21" i="8" s="1"/>
  <c r="C22" i="8"/>
  <c r="D22" i="8"/>
  <c r="E22" i="8"/>
  <c r="G22" i="8" s="1"/>
  <c r="H22" i="8" s="1"/>
  <c r="C23" i="8"/>
  <c r="D23" i="8"/>
  <c r="E23" i="8"/>
  <c r="G23" i="8" s="1"/>
  <c r="H23" i="8" s="1"/>
  <c r="C24" i="8"/>
  <c r="D24" i="8"/>
  <c r="E24" i="8"/>
  <c r="G24" i="8" s="1"/>
  <c r="H24" i="8" s="1"/>
  <c r="C25" i="8"/>
  <c r="D25" i="8"/>
  <c r="E25" i="8"/>
  <c r="G25" i="8" s="1"/>
  <c r="H25" i="8" s="1"/>
  <c r="C26" i="8"/>
  <c r="D26" i="8"/>
  <c r="E26" i="8"/>
  <c r="G26" i="8" s="1"/>
  <c r="H26" i="8" s="1"/>
  <c r="C27" i="8"/>
  <c r="D27" i="8"/>
  <c r="E27" i="8"/>
  <c r="G27" i="8" s="1"/>
  <c r="H27" i="8" s="1"/>
  <c r="C28" i="8"/>
  <c r="D28" i="8"/>
  <c r="E28" i="8"/>
  <c r="G28" i="8" s="1"/>
  <c r="H28" i="8" s="1"/>
  <c r="C29" i="8"/>
  <c r="D29" i="8"/>
  <c r="E29" i="8"/>
  <c r="G29" i="8" s="1"/>
  <c r="H29" i="8" s="1"/>
  <c r="C30" i="8"/>
  <c r="D30" i="8"/>
  <c r="E30" i="8"/>
  <c r="G30" i="8" s="1"/>
  <c r="H30" i="8" s="1"/>
  <c r="C31" i="8"/>
  <c r="D31" i="8"/>
  <c r="E31" i="8"/>
  <c r="G31" i="8" s="1"/>
  <c r="H31" i="8" s="1"/>
  <c r="C32" i="8"/>
  <c r="D32" i="8"/>
  <c r="E32" i="8"/>
  <c r="G32" i="8" s="1"/>
  <c r="H32" i="8" s="1"/>
  <c r="C33" i="8"/>
  <c r="D33" i="8"/>
  <c r="E33" i="8"/>
  <c r="G33" i="8" s="1"/>
  <c r="H33" i="8" s="1"/>
  <c r="C34" i="8"/>
  <c r="D34" i="8"/>
  <c r="E34" i="8"/>
  <c r="G34" i="8" s="1"/>
  <c r="H34" i="8" s="1"/>
  <c r="C35" i="8"/>
  <c r="D35" i="8"/>
  <c r="E35" i="8"/>
  <c r="G35" i="8" s="1"/>
  <c r="H35" i="8" s="1"/>
  <c r="C36" i="8"/>
  <c r="D36" i="8"/>
  <c r="E36" i="8"/>
  <c r="G36" i="8" s="1"/>
  <c r="H36" i="8" s="1"/>
  <c r="C37" i="8"/>
  <c r="D37" i="8"/>
  <c r="E37" i="8"/>
  <c r="G37" i="8" s="1"/>
  <c r="H37" i="8" s="1"/>
  <c r="C38" i="8"/>
  <c r="D38" i="8"/>
  <c r="E38" i="8"/>
  <c r="G38" i="8" s="1"/>
  <c r="H38" i="8" s="1"/>
  <c r="C39" i="8"/>
  <c r="D39" i="8"/>
  <c r="E39" i="8"/>
  <c r="G39" i="8" s="1"/>
  <c r="H39" i="8" s="1"/>
  <c r="C40" i="8"/>
  <c r="D40" i="8"/>
  <c r="E40" i="8"/>
  <c r="G40" i="8" s="1"/>
  <c r="H40" i="8" s="1"/>
  <c r="C42" i="8"/>
  <c r="D42" i="8"/>
  <c r="E42" i="8"/>
  <c r="G42" i="8" s="1"/>
  <c r="H42" i="8" s="1"/>
  <c r="C43" i="8"/>
  <c r="D43" i="8"/>
  <c r="E43" i="8"/>
  <c r="G43" i="8" s="1"/>
  <c r="H43" i="8" s="1"/>
  <c r="C44" i="8"/>
  <c r="D44" i="8"/>
  <c r="E44" i="8"/>
  <c r="G44" i="8" s="1"/>
  <c r="H44" i="8" s="1"/>
  <c r="C45" i="8"/>
  <c r="D45" i="8"/>
  <c r="E45" i="8"/>
  <c r="G45" i="8" s="1"/>
  <c r="H45" i="8" s="1"/>
  <c r="C46" i="8"/>
  <c r="D46" i="8"/>
  <c r="E46" i="8"/>
  <c r="G46" i="8" s="1"/>
  <c r="H46" i="8" s="1"/>
  <c r="C47" i="8"/>
  <c r="D47" i="8"/>
  <c r="E47" i="8"/>
  <c r="G47" i="8" s="1"/>
  <c r="H47" i="8" s="1"/>
  <c r="C48" i="8"/>
  <c r="D48" i="8"/>
  <c r="E48" i="8"/>
  <c r="G48" i="8" s="1"/>
  <c r="H48" i="8" s="1"/>
  <c r="C49" i="8"/>
  <c r="D49" i="8"/>
  <c r="E49" i="8"/>
  <c r="G49" i="8" s="1"/>
  <c r="H49" i="8" s="1"/>
  <c r="C50" i="8"/>
  <c r="D50" i="8"/>
  <c r="E50" i="8"/>
  <c r="G50" i="8" s="1"/>
  <c r="H50" i="8" s="1"/>
  <c r="C51" i="8"/>
  <c r="D51" i="8"/>
  <c r="E51" i="8"/>
  <c r="G51" i="8" s="1"/>
  <c r="H51" i="8" s="1"/>
  <c r="C52" i="8"/>
  <c r="D52" i="8"/>
  <c r="E52" i="8"/>
  <c r="G52" i="8" s="1"/>
  <c r="H52" i="8" s="1"/>
  <c r="C54" i="8"/>
  <c r="D54" i="8"/>
  <c r="E54" i="8"/>
  <c r="G54" i="8" s="1"/>
  <c r="H54" i="8" s="1"/>
  <c r="C55" i="8"/>
  <c r="D55" i="8"/>
  <c r="E55" i="8"/>
  <c r="G55" i="8" s="1"/>
  <c r="H55" i="8" s="1"/>
  <c r="G56" i="8"/>
  <c r="H56" i="8" s="1"/>
  <c r="C57" i="8"/>
  <c r="D57" i="8"/>
  <c r="E57" i="8"/>
  <c r="G57" i="8" s="1"/>
  <c r="H57" i="8" s="1"/>
  <c r="C58" i="8"/>
  <c r="D58" i="8"/>
  <c r="E58" i="8"/>
  <c r="G58" i="8" s="1"/>
  <c r="H58" i="8" s="1"/>
  <c r="C59" i="8"/>
  <c r="D59" i="8"/>
  <c r="E59" i="8"/>
  <c r="G59" i="8" s="1"/>
  <c r="H59" i="8" s="1"/>
  <c r="C60" i="8"/>
  <c r="D60" i="8"/>
  <c r="E60" i="8"/>
  <c r="G60" i="8" s="1"/>
  <c r="H60" i="8" s="1"/>
  <c r="C61" i="8"/>
  <c r="D61" i="8"/>
  <c r="E61" i="8"/>
  <c r="G61" i="8" s="1"/>
  <c r="H61" i="8" s="1"/>
  <c r="C62" i="8"/>
  <c r="D62" i="8"/>
  <c r="E62" i="8"/>
  <c r="G62" i="8" s="1"/>
  <c r="H62" i="8" s="1"/>
  <c r="C63" i="8"/>
  <c r="D63" i="8"/>
  <c r="E63" i="8"/>
  <c r="G63" i="8" s="1"/>
  <c r="H63" i="8" s="1"/>
  <c r="C64" i="8"/>
  <c r="D64" i="8"/>
  <c r="E64" i="8"/>
  <c r="G64" i="8" s="1"/>
  <c r="H64" i="8" s="1"/>
  <c r="C65" i="8"/>
  <c r="D65" i="8"/>
  <c r="E65" i="8"/>
  <c r="G65" i="8" s="1"/>
  <c r="H65" i="8" s="1"/>
  <c r="C66" i="8"/>
  <c r="D66" i="8"/>
  <c r="E66" i="8"/>
  <c r="G66" i="8" s="1"/>
  <c r="H66" i="8" s="1"/>
  <c r="C67" i="8"/>
  <c r="D67" i="8"/>
  <c r="E67" i="8"/>
  <c r="G67" i="8" s="1"/>
  <c r="H67" i="8" s="1"/>
  <c r="C68" i="8"/>
  <c r="E68" i="8"/>
  <c r="G68" i="8" s="1"/>
  <c r="H68" i="8" s="1"/>
  <c r="C69" i="8"/>
  <c r="D69" i="8"/>
  <c r="E69" i="8"/>
  <c r="G69" i="8" s="1"/>
  <c r="H69" i="8" s="1"/>
  <c r="C70" i="8"/>
  <c r="D70" i="8"/>
  <c r="E70" i="8"/>
  <c r="G70" i="8" s="1"/>
  <c r="H70" i="8" s="1"/>
  <c r="C71" i="8"/>
  <c r="D71" i="8"/>
  <c r="E71" i="8"/>
  <c r="G71" i="8" s="1"/>
  <c r="H71" i="8" s="1"/>
  <c r="C72" i="8"/>
  <c r="D72" i="8"/>
  <c r="E72" i="8"/>
  <c r="G72" i="8" s="1"/>
  <c r="H72" i="8" s="1"/>
  <c r="C73" i="8"/>
  <c r="D73" i="8"/>
  <c r="E73" i="8"/>
  <c r="G73" i="8" s="1"/>
  <c r="H73" i="8" s="1"/>
  <c r="C74" i="8"/>
  <c r="D74" i="8"/>
  <c r="E74" i="8"/>
  <c r="G74" i="8" s="1"/>
  <c r="H74" i="8" s="1"/>
  <c r="C75" i="8"/>
  <c r="D75" i="8"/>
  <c r="E75" i="8"/>
  <c r="G75" i="8" s="1"/>
  <c r="H75" i="8" s="1"/>
  <c r="C76" i="8"/>
  <c r="D76" i="8"/>
  <c r="E76" i="8"/>
  <c r="G76" i="8" s="1"/>
  <c r="H76" i="8" s="1"/>
  <c r="C77" i="8"/>
  <c r="D77" i="8"/>
  <c r="E77" i="8"/>
  <c r="G77" i="8" s="1"/>
  <c r="H77" i="8" s="1"/>
  <c r="C78" i="8"/>
  <c r="D78" i="8"/>
  <c r="E78" i="8"/>
  <c r="G78" i="8" s="1"/>
  <c r="H78" i="8" s="1"/>
  <c r="C79" i="8"/>
  <c r="D79" i="8"/>
  <c r="E79" i="8"/>
  <c r="G79" i="8" s="1"/>
  <c r="H79" i="8" s="1"/>
  <c r="C80" i="8"/>
  <c r="D80" i="8"/>
  <c r="E80" i="8"/>
  <c r="G80" i="8" s="1"/>
  <c r="H80" i="8" s="1"/>
  <c r="E5" i="8"/>
  <c r="G5" i="8" s="1"/>
  <c r="D5" i="8"/>
  <c r="C5" i="8"/>
  <c r="H5" i="8" l="1"/>
  <c r="H84" i="8" s="1"/>
  <c r="E9" i="18" s="1"/>
  <c r="G84" i="8"/>
  <c r="E84" i="7"/>
  <c r="G84" i="7" s="1"/>
  <c r="C84" i="7"/>
  <c r="D84" i="7"/>
  <c r="D51" i="7"/>
  <c r="C54" i="7"/>
  <c r="D54" i="7"/>
  <c r="E54" i="7"/>
  <c r="G54" i="7" s="1"/>
  <c r="F106" i="1"/>
  <c r="C40" i="7" l="1"/>
  <c r="C24" i="7"/>
  <c r="D24" i="7"/>
  <c r="E24" i="7"/>
  <c r="G24" i="7" s="1"/>
  <c r="F46" i="1"/>
  <c r="C23" i="7"/>
  <c r="D23" i="7"/>
  <c r="E23" i="7"/>
  <c r="G23" i="7" s="1"/>
  <c r="F45" i="1"/>
  <c r="C22" i="7"/>
  <c r="D22" i="7"/>
  <c r="E22" i="7"/>
  <c r="G22" i="7" s="1"/>
  <c r="F44" i="1"/>
  <c r="C11" i="7"/>
  <c r="D11" i="7"/>
  <c r="E11" i="7"/>
  <c r="G11" i="7" s="1"/>
  <c r="C9" i="7"/>
  <c r="D9" i="7"/>
  <c r="E9" i="7"/>
  <c r="G9" i="7" s="1"/>
  <c r="C10" i="7"/>
  <c r="D10" i="7"/>
  <c r="E10" i="7"/>
  <c r="G10" i="7" s="1"/>
  <c r="C12" i="7"/>
  <c r="D12" i="7"/>
  <c r="E12" i="7"/>
  <c r="G12" i="7" s="1"/>
  <c r="C13" i="7"/>
  <c r="D13" i="7"/>
  <c r="E13" i="7"/>
  <c r="G13" i="7" s="1"/>
  <c r="C14" i="7"/>
  <c r="D14" i="7"/>
  <c r="E14" i="7"/>
  <c r="G14" i="7" s="1"/>
  <c r="C15" i="7"/>
  <c r="D15" i="7"/>
  <c r="E15" i="7"/>
  <c r="G15" i="7" s="1"/>
  <c r="C16" i="7"/>
  <c r="D16" i="7"/>
  <c r="E16" i="7"/>
  <c r="G16" i="7" s="1"/>
  <c r="C17" i="7"/>
  <c r="D17" i="7"/>
  <c r="E17" i="7"/>
  <c r="G17" i="7" s="1"/>
  <c r="C18" i="7"/>
  <c r="D18" i="7"/>
  <c r="E18" i="7"/>
  <c r="G18" i="7" s="1"/>
  <c r="C19" i="7"/>
  <c r="D19" i="7"/>
  <c r="E19" i="7"/>
  <c r="G19" i="7" s="1"/>
  <c r="C20" i="7"/>
  <c r="D20" i="7"/>
  <c r="E20" i="7"/>
  <c r="G20" i="7" s="1"/>
  <c r="C21" i="7"/>
  <c r="D21" i="7"/>
  <c r="E21" i="7"/>
  <c r="G21" i="7" s="1"/>
  <c r="C25" i="7"/>
  <c r="D25" i="7"/>
  <c r="E25" i="7"/>
  <c r="G25" i="7" s="1"/>
  <c r="C26" i="7"/>
  <c r="D26" i="7"/>
  <c r="E26" i="7"/>
  <c r="G26" i="7" s="1"/>
  <c r="C27" i="7"/>
  <c r="D27" i="7"/>
  <c r="E27" i="7"/>
  <c r="G27" i="7" s="1"/>
  <c r="C28" i="7"/>
  <c r="D28" i="7"/>
  <c r="E28" i="7"/>
  <c r="G28" i="7" s="1"/>
  <c r="C29" i="7"/>
  <c r="D29" i="7"/>
  <c r="E29" i="7"/>
  <c r="G29" i="7" s="1"/>
  <c r="C30" i="7"/>
  <c r="D30" i="7"/>
  <c r="E30" i="7"/>
  <c r="G30" i="7" s="1"/>
  <c r="C31" i="7"/>
  <c r="D31" i="7"/>
  <c r="E31" i="7"/>
  <c r="G31" i="7" s="1"/>
  <c r="C32" i="7"/>
  <c r="D32" i="7"/>
  <c r="E32" i="7"/>
  <c r="G32" i="7" s="1"/>
  <c r="C33" i="7"/>
  <c r="D33" i="7"/>
  <c r="E33" i="7"/>
  <c r="G33" i="7" s="1"/>
  <c r="C34" i="7"/>
  <c r="D34" i="7"/>
  <c r="E34" i="7"/>
  <c r="G34" i="7" s="1"/>
  <c r="C35" i="7"/>
  <c r="D35" i="7"/>
  <c r="E35" i="7"/>
  <c r="G35" i="7" s="1"/>
  <c r="C36" i="7"/>
  <c r="D36" i="7"/>
  <c r="E36" i="7"/>
  <c r="G36" i="7" s="1"/>
  <c r="C37" i="7"/>
  <c r="D37" i="7"/>
  <c r="E37" i="7"/>
  <c r="G37" i="7" s="1"/>
  <c r="C38" i="7"/>
  <c r="D38" i="7"/>
  <c r="E38" i="7"/>
  <c r="G38" i="7" s="1"/>
  <c r="C39" i="7"/>
  <c r="D39" i="7"/>
  <c r="E39" i="7"/>
  <c r="G39" i="7" s="1"/>
  <c r="D40" i="7"/>
  <c r="E40" i="7"/>
  <c r="G40" i="7" s="1"/>
  <c r="C41" i="7"/>
  <c r="D41" i="7"/>
  <c r="E41" i="7"/>
  <c r="G41" i="7" s="1"/>
  <c r="C42" i="7"/>
  <c r="D42" i="7"/>
  <c r="E42" i="7"/>
  <c r="G42" i="7" s="1"/>
  <c r="C44" i="7"/>
  <c r="D44" i="7"/>
  <c r="E44" i="7"/>
  <c r="G44" i="7" s="1"/>
  <c r="C45" i="7"/>
  <c r="D45" i="7"/>
  <c r="E45" i="7"/>
  <c r="G45" i="7" s="1"/>
  <c r="C46" i="7"/>
  <c r="D46" i="7"/>
  <c r="E46" i="7"/>
  <c r="G46" i="7" s="1"/>
  <c r="C47" i="7"/>
  <c r="D47" i="7"/>
  <c r="E47" i="7"/>
  <c r="G47" i="7" s="1"/>
  <c r="C48" i="7"/>
  <c r="D48" i="7"/>
  <c r="E48" i="7"/>
  <c r="G48" i="7" s="1"/>
  <c r="C49" i="7"/>
  <c r="D49" i="7"/>
  <c r="E49" i="7"/>
  <c r="G49" i="7" s="1"/>
  <c r="C50" i="7"/>
  <c r="D50" i="7"/>
  <c r="E50" i="7"/>
  <c r="G50" i="7" s="1"/>
  <c r="C51" i="7"/>
  <c r="E51" i="7"/>
  <c r="G51" i="7" s="1"/>
  <c r="C52" i="7"/>
  <c r="D52" i="7"/>
  <c r="E52" i="7"/>
  <c r="G52" i="7" s="1"/>
  <c r="C53" i="7"/>
  <c r="D53" i="7"/>
  <c r="E53" i="7"/>
  <c r="G53" i="7" s="1"/>
  <c r="C55" i="7"/>
  <c r="D55" i="7"/>
  <c r="E55" i="7"/>
  <c r="G55" i="7" s="1"/>
  <c r="C56" i="7"/>
  <c r="D56" i="7"/>
  <c r="E56" i="7"/>
  <c r="G56" i="7" s="1"/>
  <c r="C57" i="7"/>
  <c r="D57" i="7"/>
  <c r="E57" i="7"/>
  <c r="G57" i="7" s="1"/>
  <c r="C58" i="7"/>
  <c r="D58" i="7"/>
  <c r="E58" i="7"/>
  <c r="G58" i="7" s="1"/>
  <c r="C59" i="7"/>
  <c r="D59" i="7"/>
  <c r="E59" i="7"/>
  <c r="G59" i="7" s="1"/>
  <c r="C60" i="7"/>
  <c r="D60" i="7"/>
  <c r="E60" i="7"/>
  <c r="G60" i="7" s="1"/>
  <c r="C61" i="7"/>
  <c r="D61" i="7"/>
  <c r="E61" i="7"/>
  <c r="G61" i="7" s="1"/>
  <c r="C62" i="7"/>
  <c r="D62" i="7"/>
  <c r="E62" i="7"/>
  <c r="G62" i="7" s="1"/>
  <c r="C63" i="7"/>
  <c r="D63" i="7"/>
  <c r="E63" i="7"/>
  <c r="G63" i="7" s="1"/>
  <c r="C64" i="7"/>
  <c r="D64" i="7"/>
  <c r="E64" i="7"/>
  <c r="G64" i="7" s="1"/>
  <c r="C65" i="7"/>
  <c r="D65" i="7"/>
  <c r="E65" i="7"/>
  <c r="G65" i="7" s="1"/>
  <c r="C66" i="7"/>
  <c r="D66" i="7"/>
  <c r="E66" i="7"/>
  <c r="G66" i="7" s="1"/>
  <c r="C67" i="7"/>
  <c r="D67" i="7"/>
  <c r="E67" i="7"/>
  <c r="G67" i="7" s="1"/>
  <c r="C68" i="7"/>
  <c r="D68" i="7"/>
  <c r="E68" i="7"/>
  <c r="G68" i="7" s="1"/>
  <c r="C69" i="7"/>
  <c r="D69" i="7"/>
  <c r="E69" i="7"/>
  <c r="G69" i="7" s="1"/>
  <c r="C70" i="7"/>
  <c r="D70" i="7"/>
  <c r="E70" i="7"/>
  <c r="G70" i="7" s="1"/>
  <c r="C71" i="7"/>
  <c r="D71" i="7"/>
  <c r="E71" i="7"/>
  <c r="G71" i="7" s="1"/>
  <c r="C72" i="7"/>
  <c r="D72" i="7"/>
  <c r="E72" i="7"/>
  <c r="G72" i="7" s="1"/>
  <c r="C73" i="7"/>
  <c r="D73" i="7"/>
  <c r="E73" i="7"/>
  <c r="G73" i="7" s="1"/>
  <c r="C74" i="7"/>
  <c r="D74" i="7"/>
  <c r="E74" i="7"/>
  <c r="G74" i="7" s="1"/>
  <c r="C75" i="7"/>
  <c r="D75" i="7"/>
  <c r="E75" i="7"/>
  <c r="G75" i="7" s="1"/>
  <c r="C76" i="7"/>
  <c r="D76" i="7"/>
  <c r="E76" i="7"/>
  <c r="G76" i="7" s="1"/>
  <c r="C77" i="7"/>
  <c r="D77" i="7"/>
  <c r="E77" i="7"/>
  <c r="G77" i="7" s="1"/>
  <c r="C78" i="7"/>
  <c r="D78" i="7"/>
  <c r="E78" i="7"/>
  <c r="G78" i="7" s="1"/>
  <c r="C79" i="7"/>
  <c r="D79" i="7"/>
  <c r="E79" i="7"/>
  <c r="G79" i="7" s="1"/>
  <c r="C80" i="7"/>
  <c r="D80" i="7"/>
  <c r="E80" i="7"/>
  <c r="G80" i="7" s="1"/>
  <c r="C81" i="7"/>
  <c r="D81" i="7"/>
  <c r="E81" i="7"/>
  <c r="G81" i="7" s="1"/>
  <c r="C82" i="7"/>
  <c r="D82" i="7"/>
  <c r="E82" i="7"/>
  <c r="G82" i="7" s="1"/>
  <c r="O1" i="7"/>
  <c r="H43" i="7" s="1"/>
  <c r="E5" i="7"/>
  <c r="G5" i="7" s="1"/>
  <c r="D5" i="7"/>
  <c r="C5" i="7"/>
  <c r="E16" i="4"/>
  <c r="E54" i="5"/>
  <c r="G54" i="5" s="1"/>
  <c r="E61" i="6"/>
  <c r="G61" i="6" s="1"/>
  <c r="C61" i="6"/>
  <c r="D61" i="6"/>
  <c r="C54" i="6"/>
  <c r="D54" i="6"/>
  <c r="E54" i="6"/>
  <c r="G54" i="6" s="1"/>
  <c r="H54" i="6" s="1"/>
  <c r="C55" i="6"/>
  <c r="E55" i="6"/>
  <c r="G55" i="6" s="1"/>
  <c r="H55" i="6" s="1"/>
  <c r="F132" i="1"/>
  <c r="F131" i="1"/>
  <c r="C6" i="6"/>
  <c r="D6" i="6"/>
  <c r="E6" i="6"/>
  <c r="G6" i="6" s="1"/>
  <c r="H6" i="6" s="1"/>
  <c r="C7" i="6"/>
  <c r="D7" i="6"/>
  <c r="E7" i="6"/>
  <c r="G7" i="6" s="1"/>
  <c r="H7" i="6" s="1"/>
  <c r="C8" i="6"/>
  <c r="D8" i="6"/>
  <c r="E8" i="6"/>
  <c r="G8" i="6" s="1"/>
  <c r="H8" i="6" s="1"/>
  <c r="C9" i="6"/>
  <c r="D9" i="6"/>
  <c r="E9" i="6"/>
  <c r="G9" i="6" s="1"/>
  <c r="H9" i="6" s="1"/>
  <c r="C10" i="6"/>
  <c r="D10" i="6"/>
  <c r="E10" i="6"/>
  <c r="G10" i="6" s="1"/>
  <c r="H10" i="6" s="1"/>
  <c r="C11" i="6"/>
  <c r="D11" i="6"/>
  <c r="E11" i="6"/>
  <c r="G11" i="6" s="1"/>
  <c r="H11" i="6" s="1"/>
  <c r="C12" i="6"/>
  <c r="D12" i="6"/>
  <c r="E12" i="6"/>
  <c r="G12" i="6" s="1"/>
  <c r="H12" i="6" s="1"/>
  <c r="C13" i="6"/>
  <c r="D13" i="6"/>
  <c r="E13" i="6"/>
  <c r="G13" i="6" s="1"/>
  <c r="H13" i="6" s="1"/>
  <c r="C14" i="6"/>
  <c r="D14" i="6"/>
  <c r="E14" i="6"/>
  <c r="G14" i="6" s="1"/>
  <c r="H14" i="6" s="1"/>
  <c r="C15" i="6"/>
  <c r="D15" i="6"/>
  <c r="E15" i="6"/>
  <c r="G15" i="6" s="1"/>
  <c r="H15" i="6" s="1"/>
  <c r="C16" i="6"/>
  <c r="D16" i="6"/>
  <c r="E16" i="6"/>
  <c r="G16" i="6" s="1"/>
  <c r="H16" i="6" s="1"/>
  <c r="C17" i="6"/>
  <c r="D17" i="6"/>
  <c r="E17" i="6"/>
  <c r="G17" i="6" s="1"/>
  <c r="H17" i="6" s="1"/>
  <c r="C18" i="6"/>
  <c r="D18" i="6"/>
  <c r="E18" i="6"/>
  <c r="G18" i="6" s="1"/>
  <c r="H18" i="6" s="1"/>
  <c r="C19" i="6"/>
  <c r="D19" i="6"/>
  <c r="E19" i="6"/>
  <c r="G19" i="6" s="1"/>
  <c r="H19" i="6" s="1"/>
  <c r="C20" i="6"/>
  <c r="D20" i="6"/>
  <c r="E20" i="6"/>
  <c r="G20" i="6" s="1"/>
  <c r="H20" i="6" s="1"/>
  <c r="C21" i="6"/>
  <c r="D21" i="6"/>
  <c r="E21" i="6"/>
  <c r="G21" i="6" s="1"/>
  <c r="H21" i="6" s="1"/>
  <c r="C22" i="6"/>
  <c r="D22" i="6"/>
  <c r="E22" i="6"/>
  <c r="G22" i="6" s="1"/>
  <c r="H22" i="6" s="1"/>
  <c r="C23" i="6"/>
  <c r="D23" i="6"/>
  <c r="E23" i="6"/>
  <c r="G23" i="6" s="1"/>
  <c r="H23" i="6" s="1"/>
  <c r="C24" i="6"/>
  <c r="D24" i="6"/>
  <c r="E24" i="6"/>
  <c r="G24" i="6" s="1"/>
  <c r="H24" i="6" s="1"/>
  <c r="C25" i="6"/>
  <c r="D25" i="6"/>
  <c r="E25" i="6"/>
  <c r="G25" i="6" s="1"/>
  <c r="H25" i="6" s="1"/>
  <c r="C26" i="6"/>
  <c r="D26" i="6"/>
  <c r="E26" i="6"/>
  <c r="G26" i="6" s="1"/>
  <c r="H26" i="6" s="1"/>
  <c r="C27" i="6"/>
  <c r="D27" i="6"/>
  <c r="E27" i="6"/>
  <c r="G27" i="6" s="1"/>
  <c r="H27" i="6" s="1"/>
  <c r="C28" i="6"/>
  <c r="D28" i="6"/>
  <c r="E28" i="6"/>
  <c r="G28" i="6" s="1"/>
  <c r="H28" i="6" s="1"/>
  <c r="C29" i="6"/>
  <c r="D29" i="6"/>
  <c r="E29" i="6"/>
  <c r="G29" i="6" s="1"/>
  <c r="H29" i="6" s="1"/>
  <c r="C30" i="6"/>
  <c r="D30" i="6"/>
  <c r="E30" i="6"/>
  <c r="G30" i="6" s="1"/>
  <c r="H30" i="6" s="1"/>
  <c r="C31" i="6"/>
  <c r="D31" i="6"/>
  <c r="E31" i="6"/>
  <c r="G31" i="6" s="1"/>
  <c r="H31" i="6" s="1"/>
  <c r="C32" i="6"/>
  <c r="D32" i="6"/>
  <c r="E32" i="6"/>
  <c r="G32" i="6" s="1"/>
  <c r="H32" i="6" s="1"/>
  <c r="C33" i="6"/>
  <c r="D33" i="6"/>
  <c r="E33" i="6"/>
  <c r="G33" i="6" s="1"/>
  <c r="H33" i="6" s="1"/>
  <c r="C34" i="6"/>
  <c r="D34" i="6"/>
  <c r="E34" i="6"/>
  <c r="G34" i="6" s="1"/>
  <c r="H34" i="6" s="1"/>
  <c r="C35" i="6"/>
  <c r="D35" i="6"/>
  <c r="E35" i="6"/>
  <c r="G35" i="6" s="1"/>
  <c r="H35" i="6" s="1"/>
  <c r="C36" i="6"/>
  <c r="D36" i="6"/>
  <c r="E36" i="6"/>
  <c r="G36" i="6" s="1"/>
  <c r="H36" i="6" s="1"/>
  <c r="C37" i="6"/>
  <c r="D37" i="6"/>
  <c r="E37" i="6"/>
  <c r="G37" i="6" s="1"/>
  <c r="H37" i="6" s="1"/>
  <c r="C38" i="6"/>
  <c r="D38" i="6"/>
  <c r="E38" i="6"/>
  <c r="G38" i="6" s="1"/>
  <c r="H38" i="6" s="1"/>
  <c r="C39" i="6"/>
  <c r="E39" i="6"/>
  <c r="G39" i="6" s="1"/>
  <c r="H39" i="6" s="1"/>
  <c r="C40" i="6"/>
  <c r="D40" i="6"/>
  <c r="E40" i="6"/>
  <c r="G40" i="6" s="1"/>
  <c r="H40" i="6" s="1"/>
  <c r="C41" i="6"/>
  <c r="D41" i="6"/>
  <c r="E41" i="6"/>
  <c r="G41" i="6" s="1"/>
  <c r="H41" i="6" s="1"/>
  <c r="C42" i="6"/>
  <c r="D42" i="6"/>
  <c r="E42" i="6"/>
  <c r="G42" i="6" s="1"/>
  <c r="H42" i="6" s="1"/>
  <c r="C43" i="6"/>
  <c r="D43" i="6"/>
  <c r="E43" i="6"/>
  <c r="G43" i="6" s="1"/>
  <c r="H43" i="6" s="1"/>
  <c r="C44" i="6"/>
  <c r="D44" i="6"/>
  <c r="E44" i="6"/>
  <c r="G44" i="6" s="1"/>
  <c r="H44" i="6" s="1"/>
  <c r="C45" i="6"/>
  <c r="D45" i="6"/>
  <c r="E45" i="6"/>
  <c r="G45" i="6" s="1"/>
  <c r="H45" i="6" s="1"/>
  <c r="C46" i="6"/>
  <c r="D46" i="6"/>
  <c r="E46" i="6"/>
  <c r="G46" i="6" s="1"/>
  <c r="H46" i="6" s="1"/>
  <c r="C47" i="6"/>
  <c r="D47" i="6"/>
  <c r="E47" i="6"/>
  <c r="G47" i="6" s="1"/>
  <c r="H47" i="6" s="1"/>
  <c r="C48" i="6"/>
  <c r="D48" i="6"/>
  <c r="E48" i="6"/>
  <c r="G48" i="6" s="1"/>
  <c r="H48" i="6" s="1"/>
  <c r="C49" i="6"/>
  <c r="D49" i="6"/>
  <c r="E49" i="6"/>
  <c r="G49" i="6" s="1"/>
  <c r="H49" i="6" s="1"/>
  <c r="C50" i="6"/>
  <c r="D50" i="6"/>
  <c r="E50" i="6"/>
  <c r="G50" i="6" s="1"/>
  <c r="H50" i="6" s="1"/>
  <c r="C51" i="6"/>
  <c r="D51" i="6"/>
  <c r="E51" i="6"/>
  <c r="G51" i="6" s="1"/>
  <c r="H51" i="6" s="1"/>
  <c r="C52" i="6"/>
  <c r="D52" i="6"/>
  <c r="E52" i="6"/>
  <c r="G52" i="6" s="1"/>
  <c r="H52" i="6" s="1"/>
  <c r="C53" i="6"/>
  <c r="D53" i="6"/>
  <c r="E53" i="6"/>
  <c r="G53" i="6" s="1"/>
  <c r="H53" i="6" s="1"/>
  <c r="C56" i="6"/>
  <c r="D56" i="6"/>
  <c r="E56" i="6"/>
  <c r="G56" i="6" s="1"/>
  <c r="H56" i="6" s="1"/>
  <c r="C57" i="6"/>
  <c r="D57" i="6"/>
  <c r="E57" i="6"/>
  <c r="G57" i="6" s="1"/>
  <c r="H57" i="6" s="1"/>
  <c r="C58" i="6"/>
  <c r="D58" i="6"/>
  <c r="E58" i="6"/>
  <c r="G58" i="6" s="1"/>
  <c r="H58" i="6" s="1"/>
  <c r="C59" i="6"/>
  <c r="D59" i="6"/>
  <c r="E59" i="6"/>
  <c r="G59" i="6" s="1"/>
  <c r="H59" i="6" s="1"/>
  <c r="E5" i="6"/>
  <c r="G5" i="6" s="1"/>
  <c r="H5" i="6" s="1"/>
  <c r="D5" i="6"/>
  <c r="C5" i="6"/>
  <c r="C54" i="5"/>
  <c r="D54" i="5"/>
  <c r="C6" i="5"/>
  <c r="D6" i="5"/>
  <c r="E6" i="5"/>
  <c r="C7" i="5"/>
  <c r="D7" i="5"/>
  <c r="E7" i="5"/>
  <c r="C8" i="5"/>
  <c r="D8" i="5"/>
  <c r="E8" i="5"/>
  <c r="C9" i="5"/>
  <c r="D9" i="5"/>
  <c r="E9" i="5"/>
  <c r="C10" i="5"/>
  <c r="D10" i="5"/>
  <c r="E10" i="5"/>
  <c r="C11" i="5"/>
  <c r="D11" i="5"/>
  <c r="E11" i="5"/>
  <c r="C12" i="5"/>
  <c r="D12" i="5"/>
  <c r="E12" i="5"/>
  <c r="C13" i="5"/>
  <c r="D13" i="5"/>
  <c r="E13" i="5"/>
  <c r="C14" i="5"/>
  <c r="D14" i="5"/>
  <c r="E14" i="5"/>
  <c r="C15" i="5"/>
  <c r="D15" i="5"/>
  <c r="E15" i="5"/>
  <c r="C16" i="5"/>
  <c r="D16" i="5"/>
  <c r="E16" i="5"/>
  <c r="C17" i="5"/>
  <c r="D17" i="5"/>
  <c r="E17" i="5"/>
  <c r="C18" i="5"/>
  <c r="D18" i="5"/>
  <c r="E18" i="5"/>
  <c r="C19" i="5"/>
  <c r="D19" i="5"/>
  <c r="E19" i="5"/>
  <c r="C20" i="5"/>
  <c r="D20" i="5"/>
  <c r="E20" i="5"/>
  <c r="C21" i="5"/>
  <c r="D21" i="5"/>
  <c r="E21" i="5"/>
  <c r="C22" i="5"/>
  <c r="D22" i="5"/>
  <c r="E22" i="5"/>
  <c r="C23" i="5"/>
  <c r="D23" i="5"/>
  <c r="E23" i="5"/>
  <c r="C24" i="5"/>
  <c r="D24" i="5"/>
  <c r="E24" i="5"/>
  <c r="C25" i="5"/>
  <c r="D25" i="5"/>
  <c r="E25" i="5"/>
  <c r="C26" i="5"/>
  <c r="D26" i="5"/>
  <c r="E26" i="5"/>
  <c r="C27" i="5"/>
  <c r="D27" i="5"/>
  <c r="E27" i="5"/>
  <c r="C28" i="5"/>
  <c r="D28" i="5"/>
  <c r="E28" i="5"/>
  <c r="C29" i="5"/>
  <c r="D29" i="5"/>
  <c r="E29" i="5"/>
  <c r="C30" i="5"/>
  <c r="D30" i="5"/>
  <c r="E30" i="5"/>
  <c r="C31" i="5"/>
  <c r="D31" i="5"/>
  <c r="E31" i="5"/>
  <c r="C32" i="5"/>
  <c r="D32" i="5"/>
  <c r="E32" i="5"/>
  <c r="C33" i="5"/>
  <c r="D33" i="5"/>
  <c r="E33" i="5"/>
  <c r="E34" i="5"/>
  <c r="C35" i="5"/>
  <c r="D35" i="5"/>
  <c r="E35" i="5"/>
  <c r="C36" i="5"/>
  <c r="D36" i="5"/>
  <c r="E36" i="5"/>
  <c r="C37" i="5"/>
  <c r="E37" i="5"/>
  <c r="C38" i="5"/>
  <c r="D38" i="5"/>
  <c r="E38" i="5"/>
  <c r="C39" i="5"/>
  <c r="D39" i="5"/>
  <c r="E39" i="5"/>
  <c r="C40" i="5"/>
  <c r="D40" i="5"/>
  <c r="E40" i="5"/>
  <c r="C41" i="5"/>
  <c r="D41" i="5"/>
  <c r="E41" i="5"/>
  <c r="C42" i="5"/>
  <c r="D42" i="5"/>
  <c r="E42" i="5"/>
  <c r="C43" i="5"/>
  <c r="D43" i="5"/>
  <c r="E43" i="5"/>
  <c r="C44" i="5"/>
  <c r="D44" i="5"/>
  <c r="E44" i="5"/>
  <c r="C45" i="5"/>
  <c r="D45" i="5"/>
  <c r="E45" i="5"/>
  <c r="C46" i="5"/>
  <c r="D46" i="5"/>
  <c r="E46" i="5"/>
  <c r="C47" i="5"/>
  <c r="D47" i="5"/>
  <c r="E47" i="5"/>
  <c r="C48" i="5"/>
  <c r="D48" i="5"/>
  <c r="E48" i="5"/>
  <c r="C49" i="5"/>
  <c r="D49" i="5"/>
  <c r="E49" i="5"/>
  <c r="C50" i="5"/>
  <c r="D50" i="5"/>
  <c r="E50" i="5"/>
  <c r="C51" i="5"/>
  <c r="D51" i="5"/>
  <c r="E51" i="5"/>
  <c r="C52" i="5"/>
  <c r="D52" i="5"/>
  <c r="E52" i="5"/>
  <c r="E5" i="5"/>
  <c r="D5" i="5"/>
  <c r="C5" i="5"/>
  <c r="H54" i="7" l="1"/>
  <c r="H84" i="7"/>
  <c r="G86" i="7"/>
  <c r="H11" i="7"/>
  <c r="H23" i="7"/>
  <c r="H22" i="7"/>
  <c r="H24" i="7"/>
  <c r="H82" i="7"/>
  <c r="H76" i="7"/>
  <c r="H5" i="7"/>
  <c r="H72" i="7"/>
  <c r="H69" i="7"/>
  <c r="H65" i="7"/>
  <c r="H62" i="7"/>
  <c r="H58" i="7"/>
  <c r="H56" i="7"/>
  <c r="H51" i="7"/>
  <c r="H45" i="7"/>
  <c r="H40" i="7"/>
  <c r="H34" i="7"/>
  <c r="H29" i="7"/>
  <c r="H25" i="7"/>
  <c r="H18" i="7"/>
  <c r="H13" i="7"/>
  <c r="H79" i="7"/>
  <c r="H75" i="7"/>
  <c r="H71" i="7"/>
  <c r="H68" i="7"/>
  <c r="H64" i="7"/>
  <c r="H61" i="7"/>
  <c r="H55" i="7"/>
  <c r="H50" i="7"/>
  <c r="H44" i="7"/>
  <c r="H39" i="7"/>
  <c r="H33" i="7"/>
  <c r="H30" i="7"/>
  <c r="H28" i="7"/>
  <c r="H21" i="7"/>
  <c r="H17" i="7"/>
  <c r="H80" i="7"/>
  <c r="H77" i="7"/>
  <c r="H73" i="7"/>
  <c r="H66" i="7"/>
  <c r="H63" i="7"/>
  <c r="H59" i="7"/>
  <c r="H52" i="7"/>
  <c r="H48" i="7"/>
  <c r="H46" i="7"/>
  <c r="H41" i="7"/>
  <c r="H37" i="7"/>
  <c r="H35" i="7"/>
  <c r="H31" i="7"/>
  <c r="H26" i="7"/>
  <c r="H19" i="7"/>
  <c r="H16" i="7"/>
  <c r="H14" i="7"/>
  <c r="H10" i="7"/>
  <c r="H81" i="7"/>
  <c r="H78" i="7"/>
  <c r="H74" i="7"/>
  <c r="H70" i="7"/>
  <c r="H67" i="7"/>
  <c r="H60" i="7"/>
  <c r="H57" i="7"/>
  <c r="H53" i="7"/>
  <c r="H49" i="7"/>
  <c r="H47" i="7"/>
  <c r="H42" i="7"/>
  <c r="H38" i="7"/>
  <c r="H36" i="7"/>
  <c r="H32" i="7"/>
  <c r="H27" i="7"/>
  <c r="H20" i="7"/>
  <c r="H15" i="7"/>
  <c r="H12" i="7"/>
  <c r="H9" i="7"/>
  <c r="G63" i="6"/>
  <c r="H61" i="6"/>
  <c r="H63" i="6" s="1"/>
  <c r="E7" i="18" s="1"/>
  <c r="G5" i="5"/>
  <c r="F43" i="1"/>
  <c r="G6" i="5"/>
  <c r="G7" i="5"/>
  <c r="G8" i="5"/>
  <c r="O1" i="5"/>
  <c r="H54" i="5" s="1"/>
  <c r="F52" i="5"/>
  <c r="G52" i="5" s="1"/>
  <c r="F51" i="5"/>
  <c r="G51" i="5" s="1"/>
  <c r="F50" i="5"/>
  <c r="G50" i="5" s="1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H86" i="7" l="1"/>
  <c r="E8" i="18" s="1"/>
  <c r="G56" i="5"/>
  <c r="H43" i="5"/>
  <c r="H47" i="5"/>
  <c r="H40" i="5"/>
  <c r="H35" i="5"/>
  <c r="H15" i="5"/>
  <c r="H18" i="5"/>
  <c r="H22" i="5"/>
  <c r="H26" i="5"/>
  <c r="H28" i="5"/>
  <c r="H32" i="5"/>
  <c r="H33" i="5"/>
  <c r="H10" i="5"/>
  <c r="H14" i="5"/>
  <c r="H19" i="5"/>
  <c r="H41" i="5"/>
  <c r="H42" i="5"/>
  <c r="H44" i="5"/>
  <c r="H48" i="5"/>
  <c r="H11" i="5"/>
  <c r="H23" i="5"/>
  <c r="H29" i="5"/>
  <c r="H12" i="5"/>
  <c r="H17" i="5"/>
  <c r="H20" i="5"/>
  <c r="H24" i="5"/>
  <c r="H30" i="5"/>
  <c r="H36" i="5"/>
  <c r="H38" i="5"/>
  <c r="H45" i="5"/>
  <c r="H52" i="5"/>
  <c r="H50" i="5"/>
  <c r="H16" i="5"/>
  <c r="H27" i="5"/>
  <c r="H37" i="5"/>
  <c r="H9" i="5"/>
  <c r="H13" i="5"/>
  <c r="H21" i="5"/>
  <c r="H25" i="5"/>
  <c r="H31" i="5"/>
  <c r="H34" i="5"/>
  <c r="H39" i="5"/>
  <c r="H46" i="5"/>
  <c r="H5" i="5"/>
  <c r="H7" i="5"/>
  <c r="H8" i="5"/>
  <c r="H51" i="5"/>
  <c r="H49" i="5"/>
  <c r="H6" i="5"/>
  <c r="C5" i="4"/>
  <c r="D5" i="4"/>
  <c r="E5" i="4"/>
  <c r="G5" i="4" s="1"/>
  <c r="O1" i="4"/>
  <c r="G16" i="4"/>
  <c r="E14" i="4"/>
  <c r="G14" i="4" s="1"/>
  <c r="D14" i="4"/>
  <c r="C14" i="4"/>
  <c r="E13" i="4"/>
  <c r="G13" i="4" s="1"/>
  <c r="D13" i="4"/>
  <c r="C13" i="4"/>
  <c r="E12" i="4"/>
  <c r="G12" i="4" s="1"/>
  <c r="D12" i="4"/>
  <c r="C12" i="4"/>
  <c r="E11" i="4"/>
  <c r="G11" i="4" s="1"/>
  <c r="D11" i="4"/>
  <c r="C11" i="4"/>
  <c r="E10" i="4"/>
  <c r="G10" i="4" s="1"/>
  <c r="D10" i="4"/>
  <c r="C10" i="4"/>
  <c r="E9" i="4"/>
  <c r="G9" i="4" s="1"/>
  <c r="D9" i="4"/>
  <c r="C9" i="4"/>
  <c r="E8" i="4"/>
  <c r="G8" i="4" s="1"/>
  <c r="H8" i="4" s="1"/>
  <c r="D8" i="4"/>
  <c r="C8" i="4"/>
  <c r="E73" i="3"/>
  <c r="G73" i="3" s="1"/>
  <c r="O1" i="3"/>
  <c r="H73" i="3" l="1"/>
  <c r="G18" i="4"/>
  <c r="H56" i="5"/>
  <c r="E6" i="18" s="1"/>
  <c r="H5" i="4"/>
  <c r="H10" i="4"/>
  <c r="H13" i="4"/>
  <c r="H14" i="4"/>
  <c r="H11" i="4"/>
  <c r="H12" i="4"/>
  <c r="H9" i="4"/>
  <c r="H16" i="4"/>
  <c r="C6" i="3"/>
  <c r="D6" i="3"/>
  <c r="E6" i="3"/>
  <c r="G6" i="3" s="1"/>
  <c r="H6" i="3" s="1"/>
  <c r="C7" i="3"/>
  <c r="D7" i="3"/>
  <c r="E7" i="3"/>
  <c r="G7" i="3" s="1"/>
  <c r="H7" i="3" s="1"/>
  <c r="C8" i="3"/>
  <c r="D8" i="3"/>
  <c r="E8" i="3"/>
  <c r="G8" i="3" s="1"/>
  <c r="H8" i="3" s="1"/>
  <c r="C9" i="3"/>
  <c r="D9" i="3"/>
  <c r="E9" i="3"/>
  <c r="G9" i="3" s="1"/>
  <c r="H9" i="3" s="1"/>
  <c r="C10" i="3"/>
  <c r="D10" i="3"/>
  <c r="E10" i="3"/>
  <c r="G10" i="3" s="1"/>
  <c r="H10" i="3" s="1"/>
  <c r="C11" i="3"/>
  <c r="D11" i="3"/>
  <c r="E11" i="3"/>
  <c r="G11" i="3" s="1"/>
  <c r="H11" i="3" s="1"/>
  <c r="C12" i="3"/>
  <c r="D12" i="3"/>
  <c r="E12" i="3"/>
  <c r="G12" i="3" s="1"/>
  <c r="H12" i="3" s="1"/>
  <c r="C13" i="3"/>
  <c r="D13" i="3"/>
  <c r="E13" i="3"/>
  <c r="G13" i="3" s="1"/>
  <c r="H13" i="3" s="1"/>
  <c r="C14" i="3"/>
  <c r="D14" i="3"/>
  <c r="E14" i="3"/>
  <c r="G14" i="3" s="1"/>
  <c r="H14" i="3" s="1"/>
  <c r="C15" i="3"/>
  <c r="D15" i="3"/>
  <c r="E15" i="3"/>
  <c r="G15" i="3" s="1"/>
  <c r="H15" i="3" s="1"/>
  <c r="C16" i="3"/>
  <c r="D16" i="3"/>
  <c r="E16" i="3"/>
  <c r="G16" i="3" s="1"/>
  <c r="H16" i="3" s="1"/>
  <c r="C17" i="3"/>
  <c r="D17" i="3"/>
  <c r="E17" i="3"/>
  <c r="G17" i="3" s="1"/>
  <c r="H17" i="3" s="1"/>
  <c r="C18" i="3"/>
  <c r="D18" i="3"/>
  <c r="E18" i="3"/>
  <c r="G18" i="3" s="1"/>
  <c r="H18" i="3" s="1"/>
  <c r="C19" i="3"/>
  <c r="D19" i="3"/>
  <c r="E19" i="3"/>
  <c r="G19" i="3" s="1"/>
  <c r="H19" i="3" s="1"/>
  <c r="C20" i="3"/>
  <c r="D20" i="3"/>
  <c r="E20" i="3"/>
  <c r="G20" i="3" s="1"/>
  <c r="H20" i="3" s="1"/>
  <c r="C21" i="3"/>
  <c r="D21" i="3"/>
  <c r="E21" i="3"/>
  <c r="G21" i="3" s="1"/>
  <c r="H21" i="3" s="1"/>
  <c r="C22" i="3"/>
  <c r="D22" i="3"/>
  <c r="E22" i="3"/>
  <c r="G22" i="3" s="1"/>
  <c r="H22" i="3" s="1"/>
  <c r="C23" i="3"/>
  <c r="D23" i="3"/>
  <c r="E23" i="3"/>
  <c r="G23" i="3" s="1"/>
  <c r="H23" i="3" s="1"/>
  <c r="C24" i="3"/>
  <c r="D24" i="3"/>
  <c r="E24" i="3"/>
  <c r="G24" i="3" s="1"/>
  <c r="H24" i="3" s="1"/>
  <c r="C25" i="3"/>
  <c r="D25" i="3"/>
  <c r="E25" i="3"/>
  <c r="G25" i="3" s="1"/>
  <c r="H25" i="3" s="1"/>
  <c r="C26" i="3"/>
  <c r="D26" i="3"/>
  <c r="E26" i="3"/>
  <c r="G26" i="3" s="1"/>
  <c r="H26" i="3" s="1"/>
  <c r="C27" i="3"/>
  <c r="D27" i="3"/>
  <c r="E27" i="3"/>
  <c r="G27" i="3" s="1"/>
  <c r="H27" i="3" s="1"/>
  <c r="C28" i="3"/>
  <c r="D28" i="3"/>
  <c r="E28" i="3"/>
  <c r="G28" i="3" s="1"/>
  <c r="H28" i="3" s="1"/>
  <c r="C29" i="3"/>
  <c r="D29" i="3"/>
  <c r="E29" i="3"/>
  <c r="G29" i="3" s="1"/>
  <c r="H29" i="3" s="1"/>
  <c r="C30" i="3"/>
  <c r="D30" i="3"/>
  <c r="E30" i="3"/>
  <c r="G30" i="3" s="1"/>
  <c r="H30" i="3" s="1"/>
  <c r="C31" i="3"/>
  <c r="D31" i="3"/>
  <c r="E31" i="3"/>
  <c r="G31" i="3" s="1"/>
  <c r="H31" i="3" s="1"/>
  <c r="C32" i="3"/>
  <c r="D32" i="3"/>
  <c r="E32" i="3"/>
  <c r="G32" i="3" s="1"/>
  <c r="H32" i="3" s="1"/>
  <c r="C33" i="3"/>
  <c r="D33" i="3"/>
  <c r="E33" i="3"/>
  <c r="G33" i="3" s="1"/>
  <c r="H33" i="3" s="1"/>
  <c r="C34" i="3"/>
  <c r="D34" i="3"/>
  <c r="E34" i="3"/>
  <c r="G34" i="3" s="1"/>
  <c r="H34" i="3" s="1"/>
  <c r="C35" i="3"/>
  <c r="D35" i="3"/>
  <c r="E35" i="3"/>
  <c r="G35" i="3" s="1"/>
  <c r="H35" i="3" s="1"/>
  <c r="C36" i="3"/>
  <c r="D36" i="3"/>
  <c r="E36" i="3"/>
  <c r="G36" i="3" s="1"/>
  <c r="H36" i="3" s="1"/>
  <c r="C37" i="3"/>
  <c r="D37" i="3"/>
  <c r="E37" i="3"/>
  <c r="G37" i="3" s="1"/>
  <c r="H37" i="3" s="1"/>
  <c r="C38" i="3"/>
  <c r="D38" i="3"/>
  <c r="E38" i="3"/>
  <c r="G38" i="3" s="1"/>
  <c r="H38" i="3" s="1"/>
  <c r="C39" i="3"/>
  <c r="D39" i="3"/>
  <c r="E39" i="3"/>
  <c r="G39" i="3" s="1"/>
  <c r="H39" i="3" s="1"/>
  <c r="C40" i="3"/>
  <c r="D40" i="3"/>
  <c r="E40" i="3"/>
  <c r="G40" i="3" s="1"/>
  <c r="H40" i="3" s="1"/>
  <c r="C41" i="3"/>
  <c r="D41" i="3"/>
  <c r="E41" i="3"/>
  <c r="G41" i="3" s="1"/>
  <c r="H41" i="3" s="1"/>
  <c r="C42" i="3"/>
  <c r="D42" i="3"/>
  <c r="E42" i="3"/>
  <c r="G42" i="3" s="1"/>
  <c r="H42" i="3" s="1"/>
  <c r="C43" i="3"/>
  <c r="D43" i="3"/>
  <c r="E43" i="3"/>
  <c r="G43" i="3" s="1"/>
  <c r="H43" i="3" s="1"/>
  <c r="C44" i="3"/>
  <c r="D44" i="3"/>
  <c r="E44" i="3"/>
  <c r="G44" i="3" s="1"/>
  <c r="H44" i="3" s="1"/>
  <c r="C45" i="3"/>
  <c r="D45" i="3"/>
  <c r="E45" i="3"/>
  <c r="G45" i="3" s="1"/>
  <c r="H45" i="3" s="1"/>
  <c r="C46" i="3"/>
  <c r="D46" i="3"/>
  <c r="E46" i="3"/>
  <c r="G46" i="3" s="1"/>
  <c r="H46" i="3" s="1"/>
  <c r="C47" i="3"/>
  <c r="D47" i="3"/>
  <c r="E47" i="3"/>
  <c r="G47" i="3" s="1"/>
  <c r="H47" i="3" s="1"/>
  <c r="C48" i="3"/>
  <c r="D48" i="3"/>
  <c r="E48" i="3"/>
  <c r="G48" i="3" s="1"/>
  <c r="H48" i="3" s="1"/>
  <c r="C49" i="3"/>
  <c r="D49" i="3"/>
  <c r="E49" i="3"/>
  <c r="G49" i="3" s="1"/>
  <c r="H49" i="3" s="1"/>
  <c r="C50" i="3"/>
  <c r="D50" i="3"/>
  <c r="E50" i="3"/>
  <c r="G50" i="3" s="1"/>
  <c r="H50" i="3" s="1"/>
  <c r="C51" i="3"/>
  <c r="D51" i="3"/>
  <c r="E51" i="3"/>
  <c r="G51" i="3" s="1"/>
  <c r="H51" i="3" s="1"/>
  <c r="C52" i="3"/>
  <c r="D52" i="3"/>
  <c r="E52" i="3"/>
  <c r="G52" i="3" s="1"/>
  <c r="H52" i="3" s="1"/>
  <c r="C53" i="3"/>
  <c r="D53" i="3"/>
  <c r="E53" i="3"/>
  <c r="G53" i="3" s="1"/>
  <c r="H53" i="3" s="1"/>
  <c r="C54" i="3"/>
  <c r="D54" i="3"/>
  <c r="E54" i="3"/>
  <c r="G54" i="3" s="1"/>
  <c r="H54" i="3" s="1"/>
  <c r="C55" i="3"/>
  <c r="D55" i="3"/>
  <c r="E55" i="3"/>
  <c r="G55" i="3" s="1"/>
  <c r="H55" i="3" s="1"/>
  <c r="C56" i="3"/>
  <c r="D56" i="3"/>
  <c r="E56" i="3"/>
  <c r="G56" i="3" s="1"/>
  <c r="H56" i="3" s="1"/>
  <c r="C57" i="3"/>
  <c r="D57" i="3"/>
  <c r="E57" i="3"/>
  <c r="G57" i="3" s="1"/>
  <c r="H57" i="3" s="1"/>
  <c r="C58" i="3"/>
  <c r="D58" i="3"/>
  <c r="E58" i="3"/>
  <c r="G58" i="3" s="1"/>
  <c r="H58" i="3" s="1"/>
  <c r="C59" i="3"/>
  <c r="D59" i="3"/>
  <c r="E59" i="3"/>
  <c r="G59" i="3" s="1"/>
  <c r="H59" i="3" s="1"/>
  <c r="C60" i="3"/>
  <c r="D60" i="3"/>
  <c r="E60" i="3"/>
  <c r="G60" i="3" s="1"/>
  <c r="H60" i="3" s="1"/>
  <c r="C61" i="3"/>
  <c r="D61" i="3"/>
  <c r="E61" i="3"/>
  <c r="G61" i="3" s="1"/>
  <c r="H61" i="3" s="1"/>
  <c r="C62" i="3"/>
  <c r="D62" i="3"/>
  <c r="E62" i="3"/>
  <c r="G62" i="3" s="1"/>
  <c r="H62" i="3" s="1"/>
  <c r="C63" i="3"/>
  <c r="D63" i="3"/>
  <c r="E63" i="3"/>
  <c r="G63" i="3" s="1"/>
  <c r="H63" i="3" s="1"/>
  <c r="C64" i="3"/>
  <c r="D64" i="3"/>
  <c r="E64" i="3"/>
  <c r="G64" i="3" s="1"/>
  <c r="H64" i="3" s="1"/>
  <c r="C65" i="3"/>
  <c r="D65" i="3"/>
  <c r="E65" i="3"/>
  <c r="G65" i="3" s="1"/>
  <c r="H65" i="3" s="1"/>
  <c r="C66" i="3"/>
  <c r="D66" i="3"/>
  <c r="E66" i="3"/>
  <c r="G66" i="3" s="1"/>
  <c r="H66" i="3" s="1"/>
  <c r="C67" i="3"/>
  <c r="D67" i="3"/>
  <c r="E67" i="3"/>
  <c r="G67" i="3" s="1"/>
  <c r="H67" i="3" s="1"/>
  <c r="C68" i="3"/>
  <c r="D68" i="3"/>
  <c r="E68" i="3"/>
  <c r="G68" i="3" s="1"/>
  <c r="H68" i="3" s="1"/>
  <c r="C69" i="3"/>
  <c r="D69" i="3"/>
  <c r="E69" i="3"/>
  <c r="G69" i="3" s="1"/>
  <c r="H69" i="3" s="1"/>
  <c r="C70" i="3"/>
  <c r="D70" i="3"/>
  <c r="E70" i="3"/>
  <c r="G70" i="3" s="1"/>
  <c r="H70" i="3" s="1"/>
  <c r="C71" i="3"/>
  <c r="D71" i="3"/>
  <c r="E71" i="3"/>
  <c r="G71" i="3" s="1"/>
  <c r="H71" i="3" s="1"/>
  <c r="E5" i="3"/>
  <c r="G5" i="3" s="1"/>
  <c r="H5" i="3" s="1"/>
  <c r="D5" i="3"/>
  <c r="C5" i="3"/>
  <c r="F6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5" i="1"/>
  <c r="F26" i="1"/>
  <c r="F27" i="1"/>
  <c r="F28" i="1"/>
  <c r="F29" i="1"/>
  <c r="F30" i="1"/>
  <c r="F32" i="1"/>
  <c r="F33" i="1"/>
  <c r="F34" i="1"/>
  <c r="F35" i="1"/>
  <c r="F36" i="1"/>
  <c r="F37" i="1"/>
  <c r="F38" i="1"/>
  <c r="F39" i="1"/>
  <c r="F42" i="1"/>
  <c r="F48" i="1"/>
  <c r="F49" i="1"/>
  <c r="F50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87" i="1"/>
  <c r="F88" i="1"/>
  <c r="F89" i="1"/>
  <c r="F90" i="1"/>
  <c r="F91" i="1"/>
  <c r="F92" i="1"/>
  <c r="F94" i="1"/>
  <c r="F95" i="1"/>
  <c r="F96" i="1"/>
  <c r="F97" i="1"/>
  <c r="F98" i="1"/>
  <c r="F100" i="1"/>
  <c r="F101" i="1"/>
  <c r="F102" i="1"/>
  <c r="F104" i="1"/>
  <c r="F105" i="1"/>
  <c r="F114" i="1"/>
  <c r="F115" i="1"/>
  <c r="F116" i="1"/>
  <c r="F117" i="1"/>
  <c r="F118" i="1"/>
  <c r="F119" i="1"/>
  <c r="F120" i="1"/>
  <c r="F122" i="1"/>
  <c r="F123" i="1"/>
  <c r="F124" i="1"/>
  <c r="F125" i="1"/>
  <c r="F126" i="1"/>
  <c r="F127" i="1"/>
  <c r="F128" i="1"/>
  <c r="F129" i="1"/>
  <c r="F130" i="1"/>
  <c r="F133" i="1"/>
  <c r="F134" i="1"/>
  <c r="F135" i="1"/>
  <c r="F136" i="1"/>
  <c r="F137" i="1"/>
  <c r="F138" i="1"/>
  <c r="F139" i="1"/>
  <c r="F140" i="1"/>
  <c r="F141" i="1"/>
  <c r="F142" i="1"/>
  <c r="F145" i="1"/>
  <c r="F146" i="1"/>
  <c r="F147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5" i="1"/>
  <c r="H18" i="4" l="1"/>
  <c r="E5" i="18" s="1"/>
  <c r="H75" i="3"/>
  <c r="E4" i="18" s="1"/>
  <c r="G75" i="3"/>
  <c r="D5" i="2"/>
  <c r="E5" i="2"/>
  <c r="D6" i="2"/>
  <c r="E6" i="2"/>
  <c r="D7" i="2"/>
  <c r="E7" i="2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D25" i="2"/>
  <c r="E25" i="2"/>
  <c r="D26" i="2"/>
  <c r="E26" i="2"/>
  <c r="D27" i="2"/>
  <c r="E27" i="2"/>
  <c r="D28" i="2"/>
  <c r="E28" i="2"/>
  <c r="D29" i="2"/>
  <c r="E29" i="2"/>
  <c r="D30" i="2"/>
  <c r="E30" i="2"/>
  <c r="D31" i="2"/>
  <c r="E31" i="2"/>
  <c r="D32" i="2"/>
  <c r="E32" i="2"/>
  <c r="D33" i="2"/>
  <c r="E33" i="2"/>
  <c r="D34" i="2"/>
  <c r="E34" i="2"/>
  <c r="D35" i="2"/>
  <c r="E35" i="2"/>
  <c r="D36" i="2"/>
  <c r="E36" i="2"/>
  <c r="D37" i="2"/>
  <c r="E37" i="2"/>
  <c r="D38" i="2"/>
  <c r="E38" i="2"/>
  <c r="D39" i="2"/>
  <c r="E39" i="2"/>
  <c r="D40" i="2"/>
  <c r="E40" i="2"/>
  <c r="D41" i="2"/>
  <c r="E41" i="2"/>
  <c r="D42" i="2"/>
  <c r="E42" i="2"/>
  <c r="D43" i="2"/>
  <c r="E43" i="2"/>
  <c r="D44" i="2"/>
  <c r="E44" i="2"/>
  <c r="D45" i="2"/>
  <c r="E45" i="2"/>
  <c r="D46" i="2"/>
  <c r="E46" i="2"/>
  <c r="D48" i="2"/>
  <c r="E48" i="2"/>
  <c r="D49" i="2"/>
  <c r="E49" i="2"/>
  <c r="D50" i="2"/>
  <c r="E50" i="2"/>
  <c r="D51" i="2"/>
  <c r="E51" i="2"/>
  <c r="D52" i="2"/>
  <c r="E52" i="2"/>
  <c r="D53" i="2"/>
  <c r="E53" i="2"/>
  <c r="D54" i="2"/>
  <c r="E54" i="2"/>
  <c r="D55" i="2"/>
  <c r="E55" i="2"/>
  <c r="D56" i="2"/>
  <c r="E56" i="2"/>
  <c r="D57" i="2"/>
  <c r="E57" i="2"/>
  <c r="D58" i="2"/>
  <c r="E58" i="2"/>
  <c r="D59" i="2"/>
  <c r="E59" i="2"/>
  <c r="D60" i="2"/>
  <c r="E60" i="2"/>
  <c r="D61" i="2"/>
  <c r="E61" i="2"/>
  <c r="D62" i="2"/>
  <c r="E62" i="2"/>
  <c r="D63" i="2"/>
  <c r="E63" i="2"/>
  <c r="D64" i="2"/>
  <c r="E64" i="2"/>
  <c r="D65" i="2"/>
  <c r="E65" i="2"/>
  <c r="D66" i="2"/>
  <c r="E66" i="2"/>
  <c r="D67" i="2"/>
  <c r="E67" i="2"/>
  <c r="D68" i="2"/>
  <c r="E68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5" i="2"/>
  <c r="G67" i="2" l="1"/>
  <c r="H67" i="2" s="1"/>
  <c r="E73" i="2"/>
  <c r="G73" i="2" s="1"/>
  <c r="H73" i="2" s="1"/>
  <c r="G6" i="2" l="1"/>
  <c r="H6" i="2" s="1"/>
  <c r="G13" i="2"/>
  <c r="H13" i="2" s="1"/>
  <c r="G8" i="2"/>
  <c r="H8" i="2" s="1"/>
  <c r="G9" i="2"/>
  <c r="H9" i="2" s="1"/>
  <c r="G10" i="2"/>
  <c r="H10" i="2" s="1"/>
  <c r="G11" i="2"/>
  <c r="H11" i="2" s="1"/>
  <c r="G12" i="2"/>
  <c r="H12" i="2" s="1"/>
  <c r="G14" i="2"/>
  <c r="H14" i="2" s="1"/>
  <c r="G15" i="2"/>
  <c r="H15" i="2" s="1"/>
  <c r="G16" i="2"/>
  <c r="H16" i="2" s="1"/>
  <c r="G17" i="2"/>
  <c r="H17" i="2" s="1"/>
  <c r="G18" i="2"/>
  <c r="H18" i="2" s="1"/>
  <c r="G19" i="2"/>
  <c r="H19" i="2" s="1"/>
  <c r="G21" i="2"/>
  <c r="H21" i="2" s="1"/>
  <c r="G22" i="2"/>
  <c r="H22" i="2" s="1"/>
  <c r="G23" i="2"/>
  <c r="H23" i="2" s="1"/>
  <c r="G25" i="2"/>
  <c r="H25" i="2" s="1"/>
  <c r="G26" i="2"/>
  <c r="H26" i="2" s="1"/>
  <c r="G27" i="2"/>
  <c r="H27" i="2" s="1"/>
  <c r="G28" i="2"/>
  <c r="H28" i="2" s="1"/>
  <c r="G29" i="2"/>
  <c r="H29" i="2" s="1"/>
  <c r="G30" i="2"/>
  <c r="H30" i="2" s="1"/>
  <c r="G32" i="2"/>
  <c r="H32" i="2" s="1"/>
  <c r="G33" i="2"/>
  <c r="H33" i="2" s="1"/>
  <c r="G34" i="2"/>
  <c r="H34" i="2" s="1"/>
  <c r="G42" i="2"/>
  <c r="H42" i="2" s="1"/>
  <c r="G35" i="2"/>
  <c r="H35" i="2" s="1"/>
  <c r="G36" i="2"/>
  <c r="H36" i="2" s="1"/>
  <c r="G37" i="2"/>
  <c r="H37" i="2" s="1"/>
  <c r="G38" i="2"/>
  <c r="H38" i="2" s="1"/>
  <c r="G39" i="2"/>
  <c r="H39" i="2" s="1"/>
  <c r="G40" i="2"/>
  <c r="H40" i="2" s="1"/>
  <c r="G41" i="2"/>
  <c r="H41" i="2" s="1"/>
  <c r="G43" i="2"/>
  <c r="H43" i="2" s="1"/>
  <c r="G44" i="2"/>
  <c r="H44" i="2" s="1"/>
  <c r="G45" i="2"/>
  <c r="H45" i="2" s="1"/>
  <c r="G46" i="2"/>
  <c r="H46" i="2" s="1"/>
  <c r="G48" i="2"/>
  <c r="H48" i="2" s="1"/>
  <c r="G49" i="2"/>
  <c r="H49" i="2" s="1"/>
  <c r="G50" i="2"/>
  <c r="H50" i="2" s="1"/>
  <c r="G51" i="2"/>
  <c r="H51" i="2" s="1"/>
  <c r="G52" i="2"/>
  <c r="H52" i="2" s="1"/>
  <c r="G53" i="2"/>
  <c r="H53" i="2" s="1"/>
  <c r="G54" i="2"/>
  <c r="H54" i="2" s="1"/>
  <c r="G55" i="2"/>
  <c r="H55" i="2" s="1"/>
  <c r="G56" i="2"/>
  <c r="H56" i="2" s="1"/>
  <c r="G57" i="2"/>
  <c r="H57" i="2" s="1"/>
  <c r="G58" i="2"/>
  <c r="H58" i="2" s="1"/>
  <c r="G59" i="2"/>
  <c r="H59" i="2" s="1"/>
  <c r="G60" i="2"/>
  <c r="H60" i="2" s="1"/>
  <c r="G61" i="2"/>
  <c r="H61" i="2" s="1"/>
  <c r="G62" i="2"/>
  <c r="H62" i="2" s="1"/>
  <c r="G63" i="2"/>
  <c r="H63" i="2" s="1"/>
  <c r="G64" i="2"/>
  <c r="H64" i="2" s="1"/>
  <c r="G65" i="2"/>
  <c r="H65" i="2" s="1"/>
  <c r="G66" i="2"/>
  <c r="H66" i="2" s="1"/>
  <c r="G68" i="2"/>
  <c r="H68" i="2" s="1"/>
  <c r="G69" i="2"/>
  <c r="H69" i="2" s="1"/>
  <c r="G70" i="2"/>
  <c r="H70" i="2" s="1"/>
  <c r="G71" i="2"/>
  <c r="H71" i="2" s="1"/>
  <c r="G5" i="2"/>
  <c r="H5" i="2" s="1"/>
  <c r="G20" i="2" l="1"/>
  <c r="H20" i="2" s="1"/>
  <c r="G7" i="2"/>
  <c r="G31" i="2"/>
  <c r="H31" i="2" s="1"/>
  <c r="G24" i="2"/>
  <c r="H24" i="2" s="1"/>
  <c r="H7" i="2" l="1"/>
  <c r="H75" i="2" s="1"/>
  <c r="E3" i="18" s="1"/>
  <c r="E19" i="18" s="1"/>
  <c r="G75" i="2"/>
</calcChain>
</file>

<file path=xl/sharedStrings.xml><?xml version="1.0" encoding="utf-8"?>
<sst xmlns="http://schemas.openxmlformats.org/spreadsheetml/2006/main" count="946" uniqueCount="335">
  <si>
    <t>קטגוריה</t>
  </si>
  <si>
    <t>הפריט/שירות</t>
  </si>
  <si>
    <t>יח' מידה</t>
  </si>
  <si>
    <t>אמנותי</t>
  </si>
  <si>
    <t>תשלום לאקו"ם</t>
  </si>
  <si>
    <t>תשלום כולל עבור האירוע</t>
  </si>
  <si>
    <t xml:space="preserve">חשמל </t>
  </si>
  <si>
    <t>בודק חשמל סוג 3</t>
  </si>
  <si>
    <t>הגברה ותאורה</t>
  </si>
  <si>
    <t>הגברה לקהל</t>
  </si>
  <si>
    <t>מיקרופון אחד</t>
  </si>
  <si>
    <t>CD למוזיקה</t>
  </si>
  <si>
    <t>סטנדים</t>
  </si>
  <si>
    <t>תיבת חיבורים לתקשורת מינ' 12 כניסות</t>
  </si>
  <si>
    <t>עמוד  אחד</t>
  </si>
  <si>
    <t>מיקרופון עיפרון שולחני לפודיום נאומים</t>
  </si>
  <si>
    <t>מיקרופון על סטנד למפקד משמר כבוד</t>
  </si>
  <si>
    <t xml:space="preserve"> מיקרופונים  על סטנד לקטעי קריאה</t>
  </si>
  <si>
    <t>אוזניה למנחה</t>
  </si>
  <si>
    <t>אוזניה אחת</t>
  </si>
  <si>
    <t>מדונה</t>
  </si>
  <si>
    <t>חיבור לכלי נגינה</t>
  </si>
  <si>
    <t>צוות סאונד</t>
  </si>
  <si>
    <t>פיקוד תאורה MA 2</t>
  </si>
  <si>
    <t>פנסי ספוט וויפר ממונעים</t>
  </si>
  <si>
    <t>פנסי שרפי ממונעים</t>
  </si>
  <si>
    <t>סאן סטריפ לד לשטיפה</t>
  </si>
  <si>
    <t>פנסי פלאד לתאורת שטיפת במה</t>
  </si>
  <si>
    <t>דימרים</t>
  </si>
  <si>
    <t>פור לייטים לתאורת קהל</t>
  </si>
  <si>
    <t>חיווט</t>
  </si>
  <si>
    <t>התקנה+פירוק+טכנאים</t>
  </si>
  <si>
    <t>פסנתר+הובלה</t>
  </si>
  <si>
    <t>מים וזרים</t>
  </si>
  <si>
    <t>בקבוקי מים</t>
  </si>
  <si>
    <t>בקבוק אחד</t>
  </si>
  <si>
    <t>גלגל זר פרחים</t>
  </si>
  <si>
    <t>גלגל זר אחד</t>
  </si>
  <si>
    <t>סידור פרחים אחד</t>
  </si>
  <si>
    <t>הנגשה</t>
  </si>
  <si>
    <t>מקלטי שמיעה</t>
  </si>
  <si>
    <t>מקלט אחד</t>
  </si>
  <si>
    <t>אוזניות</t>
  </si>
  <si>
    <t>זוג אחד</t>
  </si>
  <si>
    <t>לולאות השראה</t>
  </si>
  <si>
    <t>לולאה אחת</t>
  </si>
  <si>
    <t xml:space="preserve">מערכת הכוונה קולית </t>
  </si>
  <si>
    <t xml:space="preserve">מערכת אחת  </t>
  </si>
  <si>
    <t>מסך אחד</t>
  </si>
  <si>
    <t>מסך לד (גודל 4 / 5 מ"ר) איכות 4 פיץ</t>
  </si>
  <si>
    <t>מערכת watchout</t>
  </si>
  <si>
    <t>מערכת עזר לשמיעה</t>
  </si>
  <si>
    <t>מערכת אחת</t>
  </si>
  <si>
    <t>טכנאי</t>
  </si>
  <si>
    <t>מושבים מותאמים</t>
  </si>
  <si>
    <t>מושב אחד</t>
  </si>
  <si>
    <t>שילוט הכוונה</t>
  </si>
  <si>
    <t>למתחם כולו</t>
  </si>
  <si>
    <t>תרגום לשפת הסימנים</t>
  </si>
  <si>
    <t>לוגיסטיקה</t>
  </si>
  <si>
    <t>חבלול, עמודי נירוסטה וחבל לבן</t>
  </si>
  <si>
    <t>תרנים לדגלים</t>
  </si>
  <si>
    <t>תורן אחד</t>
  </si>
  <si>
    <t>דגלי לאום על מוטות (6 מ')</t>
  </si>
  <si>
    <t>דגל על מוט</t>
  </si>
  <si>
    <t>במת נואמים (2.5X2.5) - שטיח ובד סביב</t>
  </si>
  <si>
    <t>במה להופעה (4.80 עומק, 5.20 אורך, 40 ס"מ גובה + מדרגה +שטיח כחול)</t>
  </si>
  <si>
    <t>במה נוספת בגודל סטנדרטי</t>
  </si>
  <si>
    <t>שושנה אחת</t>
  </si>
  <si>
    <t>פחי זבל+שקיות</t>
  </si>
  <si>
    <t>פח אחד</t>
  </si>
  <si>
    <t>כסאות פלסטיק (אזוקים)</t>
  </si>
  <si>
    <t>כסא אחד</t>
  </si>
  <si>
    <t>כסאות ברזל (ריפוד)</t>
  </si>
  <si>
    <t>ניקיון כסאות</t>
  </si>
  <si>
    <t>מחסומים (2 מ')</t>
  </si>
  <si>
    <t>מחסום אחד</t>
  </si>
  <si>
    <t>שולחן לבידוק + מפה</t>
  </si>
  <si>
    <t>שולחן אחד</t>
  </si>
  <si>
    <t>שולחן קטן</t>
  </si>
  <si>
    <t>הצללה (כולל משקולות במקרה הצורך)</t>
  </si>
  <si>
    <t>אוהל לבן (15X40) כולל משקולות</t>
  </si>
  <si>
    <t>אוהל אחד</t>
  </si>
  <si>
    <t>מהנדס קונסטרוקציה</t>
  </si>
  <si>
    <t>כלל האירוע</t>
  </si>
  <si>
    <t>הנחיה</t>
  </si>
  <si>
    <t>מנחה מקצועי (כולל אש"ל ונסיעות)</t>
  </si>
  <si>
    <t>אירוע מלא (כולל חזרה)</t>
  </si>
  <si>
    <t>מד"א</t>
  </si>
  <si>
    <t>אמבולנס רגיל</t>
  </si>
  <si>
    <t>אמבולנס נט"ן</t>
  </si>
  <si>
    <t>שילוט</t>
  </si>
  <si>
    <t>קוליסות PVC לטקס 1.10X2.20 + רגל</t>
  </si>
  <si>
    <t>שלטי הכוונה PVC 50X50</t>
  </si>
  <si>
    <t>שלטי חירום  PVC 80X80</t>
  </si>
  <si>
    <t>תליה, הרכבה ופירוק</t>
  </si>
  <si>
    <t>כיבוד</t>
  </si>
  <si>
    <t>חמגשית בשרית</t>
  </si>
  <si>
    <t>צילום</t>
  </si>
  <si>
    <t>צילום האירוע</t>
  </si>
  <si>
    <t>חצי יום עבודה</t>
  </si>
  <si>
    <t>תמונות 18X13</t>
  </si>
  <si>
    <t>תמונה אחת</t>
  </si>
  <si>
    <t>כל התמונות על CD</t>
  </si>
  <si>
    <t>CD אחד</t>
  </si>
  <si>
    <t>כל התמונות על DOK</t>
  </si>
  <si>
    <t>DOK אחד</t>
  </si>
  <si>
    <t>אלבום מסכם</t>
  </si>
  <si>
    <t>אלבום</t>
  </si>
  <si>
    <t>גיבוי בענן לכל התמונות</t>
  </si>
  <si>
    <t>שירותים</t>
  </si>
  <si>
    <t>תאי שירותים כימיים + נייר טואלט</t>
  </si>
  <si>
    <t>תא אחד</t>
  </si>
  <si>
    <t>מעמד נטילת ידיים דו"צ (ללא צנרת) + נייר</t>
  </si>
  <si>
    <t>עמדה אחת</t>
  </si>
  <si>
    <t>תאי שירותים לנכים</t>
  </si>
  <si>
    <t>הובלה, הקמה ופירוק</t>
  </si>
  <si>
    <t>שמירה וסדרנות</t>
  </si>
  <si>
    <t>שמירה מתחילת הקמה ועד סיום פירוק</t>
  </si>
  <si>
    <t>שומר אחד</t>
  </si>
  <si>
    <t>פועלי במה</t>
  </si>
  <si>
    <t>פועל אחד ליום עבודה</t>
  </si>
  <si>
    <t>דייל אחד ליום עבודה</t>
  </si>
  <si>
    <t>דפוס</t>
  </si>
  <si>
    <t>הזמנות</t>
  </si>
  <si>
    <t>שונות א':</t>
  </si>
  <si>
    <t>שונות ב':</t>
  </si>
  <si>
    <t xml:space="preserve">שונות ג': </t>
  </si>
  <si>
    <t>יחידה אחת</t>
  </si>
  <si>
    <t>כסאות עץ מרופדים מתקפלים</t>
  </si>
  <si>
    <t>מס"ד</t>
  </si>
  <si>
    <t>הגעת בודק - עד שתי הגעות לאירוע</t>
  </si>
  <si>
    <t>סרטון באורך 5 דק'</t>
  </si>
  <si>
    <t>הגברה לעד - 500 איש</t>
  </si>
  <si>
    <t>הגברה לעד-1,500 איש</t>
  </si>
  <si>
    <t>הגברה לעד 5,000 איש</t>
  </si>
  <si>
    <t xml:space="preserve">מוניטורים </t>
  </si>
  <si>
    <t>בהתאם לצורך</t>
  </si>
  <si>
    <t>עמודים עם פנסים פנסי HMI לתאורת שטיפה, המתאימים לצילום טלוויזיה</t>
  </si>
  <si>
    <t>לכל מיקרופון</t>
  </si>
  <si>
    <t>גנרטור עד 250 KVA+ סולר + כבל 100 מ' + חיבורי חשמל</t>
  </si>
  <si>
    <t>גנרטור גיבוי עד 100 KVA+ סולר + כבל 100 מ' + חיבורי חשמל</t>
  </si>
  <si>
    <t>יום אחד</t>
  </si>
  <si>
    <t>עד שלושה אנשים</t>
  </si>
  <si>
    <t xml:space="preserve"> פנסי שטיפה מווינג לד ממונעים</t>
  </si>
  <si>
    <t>צוות</t>
  </si>
  <si>
    <t>טכנאי אחד</t>
  </si>
  <si>
    <t>מתרגם אחד</t>
  </si>
  <si>
    <t>חבלול באורך מטר אחד + שני עמודים וחבל לבן</t>
  </si>
  <si>
    <t>שושנות דגלים (כל שושונה כוללת 5 תרנים עד 3 מטר + דגלים לתרנים)</t>
  </si>
  <si>
    <t>מאוורר אחד</t>
  </si>
  <si>
    <t>אוהל לבן (10X12) כולל משקולות</t>
  </si>
  <si>
    <t>אוהל לבן (10X15) כולל משקולות</t>
  </si>
  <si>
    <t>שלט אחד</t>
  </si>
  <si>
    <t>קוליסה אחת</t>
  </si>
  <si>
    <t>כריך אחד</t>
  </si>
  <si>
    <t>סועד אחד</t>
  </si>
  <si>
    <t>קייטרינג בשרי</t>
  </si>
  <si>
    <t>הדפסת הזמנה אחת - עד 1,000 יחידות</t>
  </si>
  <si>
    <t>הדפסת הזמנה אחת - עד 6,000 יחידות</t>
  </si>
  <si>
    <t>מנהל/ממונה בטיחות</t>
  </si>
  <si>
    <t>תיבה אחת</t>
  </si>
  <si>
    <t>מחיר ליחידה ללא מע"מ</t>
  </si>
  <si>
    <t>מחיר ליחידה כולל מע"מ</t>
  </si>
  <si>
    <t>הכנת סרטון (כולל: עד שני ימי צילום, חומרי ארכיון (עד 5,000 ₪), תחקיר, כתיבת תסריט, קריינות, כתוביות, עריכה, אנימציה מינימאלית (סופרים, לוגו נושם) וכיו"ב</t>
  </si>
  <si>
    <t>שכר הפקה:</t>
  </si>
  <si>
    <t>שכר הפקה כולל לטקס האזכרה הממלכתי למעפילי הספינה 'אגוז'</t>
  </si>
  <si>
    <t>טקס האזכרה הממלכתי ליוסף טרומפלדור וחבריו</t>
  </si>
  <si>
    <t xml:space="preserve">טקס האזכרה הממלכתי לנשיאי ישראל וראשי ממשלותיה שהלכו לעולמם </t>
  </si>
  <si>
    <t xml:space="preserve">טקס האזכרה הממלכתי לחללי העפלה </t>
  </si>
  <si>
    <t xml:space="preserve">טקס האזכרה הממלכתי לחללי המחתרות ועולי הגרדום </t>
  </si>
  <si>
    <t xml:space="preserve">טקס האזכרה הממלכתי ליהודי אתיופיה שניספו בדרכם לישראל </t>
  </si>
  <si>
    <t xml:space="preserve">טקס האזכרה הממלכתי לבנימין זאב הרצל </t>
  </si>
  <si>
    <t xml:space="preserve">טקס האזכרה הממלכתי לזאב זבוטינסקי </t>
  </si>
  <si>
    <t>טקס האזכרה הממלכתי לשמעון פרס לציון שנה לפטירתו</t>
  </si>
  <si>
    <t xml:space="preserve">טקס האזכרה הממלכתי לרחבעם זאבי </t>
  </si>
  <si>
    <t xml:space="preserve">טקס נר יצחק </t>
  </si>
  <si>
    <t xml:space="preserve">טקס האזכרה הממלכתי ללאה ויצחק רבין </t>
  </si>
  <si>
    <t xml:space="preserve">טקס האזכרה הממלכתי לחיים ויצמן </t>
  </si>
  <si>
    <t xml:space="preserve">טקס האזכרה הממלכתי לדוד בן גוריון </t>
  </si>
  <si>
    <t>טקס האזכרה הממלכתי לגולדה מאיר</t>
  </si>
  <si>
    <t>טקס הצדעה לבני העדה הדרוזית במלאות 70 שנה למדינה ישראל</t>
  </si>
  <si>
    <t>הטקס הממלכתי להענקת עיטור למצטיינים במאבק בסחר בבני אדם</t>
  </si>
  <si>
    <t>מחיר כולל להפקת הטקס:</t>
  </si>
  <si>
    <t>כמות נדרשת</t>
  </si>
  <si>
    <t>מחיר כולל ללא מע"מ</t>
  </si>
  <si>
    <t>מיקרופון פורץ+מצבר</t>
  </si>
  <si>
    <t>כלל הכסאות</t>
  </si>
  <si>
    <t>סדרנים / דיילות</t>
  </si>
  <si>
    <t>שמירה, סדרנות, ניקיון</t>
  </si>
  <si>
    <t>ניקיון למחרת הטקס</t>
  </si>
  <si>
    <t>פועל ניקיון ליום עבודה</t>
  </si>
  <si>
    <t>כריכים חלבי/פרווה</t>
  </si>
  <si>
    <t>יום רביעי, כ"ג טבת תשע"ח, 10 בינואר 2018, בשעה 11:00, הר הרצל ירושלים</t>
  </si>
  <si>
    <t xml:space="preserve">טקס  האזכרה הממלכתי  למעפילי הספינה "אגוז"( 57 שנים לטביעתם, 25 שנים להבאתם לקבורה בישראל) </t>
  </si>
  <si>
    <t>פנס אחד</t>
  </si>
  <si>
    <t>דימר אחד</t>
  </si>
  <si>
    <t>מחיר כולל עם מע"מ</t>
  </si>
  <si>
    <t>3.10</t>
  </si>
  <si>
    <t>3.20</t>
  </si>
  <si>
    <t>3.30</t>
  </si>
  <si>
    <t>5.10</t>
  </si>
  <si>
    <t>6.10</t>
  </si>
  <si>
    <t>6.20</t>
  </si>
  <si>
    <t xml:space="preserve">טקס  האזכרה הממלכתי ליוסף טרומפלדור וחבריו שנפלו בקרב על הגנת תל-חי </t>
  </si>
  <si>
    <t>יום שני, י"א באדר תשע"ח, 27 בפברואר 2018, בשעה 11:30, תל חי</t>
  </si>
  <si>
    <t>חשמל</t>
  </si>
  <si>
    <t>יום ראשון, ב' בניסן תשע"ח, 18 במרץ 2018, בשעה 17:00, בית הנשיא, ירושלים</t>
  </si>
  <si>
    <t>טקס האזכרה הממלכתי לחללי ההעפלה</t>
  </si>
  <si>
    <t>יום רביעי, ג' באייר תשע"ח, 18 באפריל 2018, בשעה 11:00, מוזיאון ההעפלה, חיפה</t>
  </si>
  <si>
    <t>מיקרופונים להרכב מוסיקלי</t>
  </si>
  <si>
    <t>מחיר למטר</t>
  </si>
  <si>
    <t>טקס האזכרה הממלכתי לחללי המחתרות ולעולי הגרדום</t>
  </si>
  <si>
    <t>יום רביעי, ג' באייר תשע"ח, 18 באפריל 2018, בשעה 16:00, מוזיאון אסירי המחתרות, כלא עכו.</t>
  </si>
  <si>
    <t xml:space="preserve">צילום וידאו </t>
  </si>
  <si>
    <t>טקס האזכרה הממלכתי ליהודי אתיופיה שניספו בדרכם לישראל</t>
  </si>
  <si>
    <t>יום רביעי, כ"ח באייר תשע"ח, 13 במאי 2018, בשעה 12:00, אנדרטת הזיכרון, הר הרצל, ירושלים.</t>
  </si>
  <si>
    <t>גפות</t>
  </si>
  <si>
    <t>מטר אחד גפה</t>
  </si>
  <si>
    <t>מערכת כריזה - שני רמקולים</t>
  </si>
  <si>
    <t>מערכת ראש בין הקונסולה למנחה</t>
  </si>
  <si>
    <t>צילום וידאו במצלמה אחת במעגל סגור + מסך פלזמה 50 '</t>
  </si>
  <si>
    <t>טקס הזיכרון הממלכתי לבנימין זאב הרצל (113 שנים לפטירתו)</t>
  </si>
  <si>
    <t>יום שלישי, כ' בתמוז תשע"ח, 3 ביולי 2018, בשעה 18:00, הר הרצל, ירושלים.</t>
  </si>
  <si>
    <t>שטיח לבד + ניילון + הדבקה</t>
  </si>
  <si>
    <t>קולר - פג חום</t>
  </si>
  <si>
    <t>מקרר/תא אחד</t>
  </si>
  <si>
    <t>מקרר/תא קירור כולל חיבור לחשמל + כבל</t>
  </si>
  <si>
    <t>טקס האזכרה הממלכתי לזאב ז'בוטינסקי  (77 שנים לפטירתו)</t>
  </si>
  <si>
    <t>יום חמישי, כט' בתמוז תשע"ח, 12 ביולי 2018, בשעה 18:00, הר הרצל, ירושלים.</t>
  </si>
  <si>
    <t>16.10</t>
  </si>
  <si>
    <t>טקס האזכרה הממלכתי לרחבעם זאבי (גנדי)  (16 שנים לפטירתו)</t>
  </si>
  <si>
    <t xml:space="preserve">הטקס הממלכתי הפותח את אירועי הזיכרון ליצחק רבין -  "נר יצחק" </t>
  </si>
  <si>
    <t>יום ראשון, י"ב בחשוון תשע"ט, 21 באוקטובר 2018, בשעה 17:00, בית הנשיא, ירושלים.</t>
  </si>
  <si>
    <t xml:space="preserve">טקס האזכרה הממלכתי ליצחק וללאה רבין (23 שנים להירצחו) </t>
  </si>
  <si>
    <t>יום שני, י"ג בחשוון תשע"ט, 22 באוקטובר 2018, בשעה 15:00, הר הרצל, ירושלים.</t>
  </si>
  <si>
    <t xml:space="preserve">כסאות בר </t>
  </si>
  <si>
    <t>הסתרות למ"ר - בצבע לבן ע"ג בזטים</t>
  </si>
  <si>
    <t>יציע הושבה (טריבונה)</t>
  </si>
  <si>
    <t>יציע ל-1,000 איש</t>
  </si>
  <si>
    <t xml:space="preserve">טקס האזכרה הממלכתי לחיים ויצמן (66 שנים לפטירתו) </t>
  </si>
  <si>
    <t>יום שלישי, כ"א בחשוון תשע"ט, 30 באוקטובר 2018, בשעה 15:00, אחוזת ויצמן, רחובות</t>
  </si>
  <si>
    <t>דוכן נואמים</t>
  </si>
  <si>
    <t>דוכן אחד</t>
  </si>
  <si>
    <t>מערכת תקשורת ראש עד 5 תחנות לפריסה במקום</t>
  </si>
  <si>
    <t>6.30</t>
  </si>
  <si>
    <t>שמשיה לבנה גדולה</t>
  </si>
  <si>
    <t>שמשיה אחת</t>
  </si>
  <si>
    <t xml:space="preserve">טקס האזכרה הממלכתי לדוד בן-גוריון (45 שנים לפטירתו) </t>
  </si>
  <si>
    <t>יום רביעי, ו' בכסליו תשע"ט, 14 בנובמבר 2018, בשעה 12:00, שדה בוקר.</t>
  </si>
  <si>
    <t xml:space="preserve">טקס האזכרה הממלכתי לגולדה מאיר (40 שנים לפטירתה) </t>
  </si>
  <si>
    <t>16.11</t>
  </si>
  <si>
    <t>16.12</t>
  </si>
  <si>
    <t>16.13</t>
  </si>
  <si>
    <t>16.14</t>
  </si>
  <si>
    <t>16.15</t>
  </si>
  <si>
    <t>16.16</t>
  </si>
  <si>
    <t>טקס האזכרה הממלכתי למעפילי הספינה 'אגוז'</t>
  </si>
  <si>
    <t>טקס הצדעה לבני  העדה הדרוזית במלואת 70 שנה למדינת ישראל</t>
  </si>
  <si>
    <t>יום שלישי, כ"ג בתשרי תשע"ט, 2 באוקטובר 2018, בשעה 18:00, כפר ג'וליס</t>
  </si>
  <si>
    <t xml:space="preserve">הטקס הממלכתי להענקת עיטור למצטיינים במאבק בסחר בבני אדם </t>
  </si>
  <si>
    <t>מחירים כוללים - כולל מע"מ</t>
  </si>
  <si>
    <t>טקס האזכרה הממלכתי המשותף לנשיאי ישראל ולראשי ממשלותיה שהלכו לעולמם</t>
  </si>
  <si>
    <t>מחיר כולל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</si>
  <si>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</si>
  <si>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</si>
  <si>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</si>
  <si>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</si>
  <si>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</si>
  <si>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</si>
  <si>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</si>
  <si>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</si>
  <si>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</si>
  <si>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6.4.10</t>
  </si>
  <si>
    <t>6.4.11</t>
  </si>
  <si>
    <t>במה 3X6 מ' להרכב מוסיקלי</t>
  </si>
  <si>
    <t>במה 2.44X6.10 גובה 30 ס"מ עם 2 מדרגות, כיסוי בד מסביב</t>
  </si>
  <si>
    <t xml:space="preserve">במת כבוד 12.20X6.10 מדורגת + מדרגות + מעקות + ציפוי שטיח כחול + כיסוי מסביב בבד כחול </t>
  </si>
  <si>
    <t xml:space="preserve">במת נואמים 8.54X3.66 + מדרגות + מעקות + ציפוי שטיח כחול + כיסוי מסביב בבד כחול </t>
  </si>
  <si>
    <t xml:space="preserve">במת עיתונאים 4.88X2.44, גובה 40 ס"מ, מדרגה + מעקות + ציפוי שטיח כחול + כיסוי מסביב בבד כחול </t>
  </si>
  <si>
    <t xml:space="preserve">במת עיתונאים 4.8X3.6, גובה 40 ס"מ, מדרגה + מעקות + ציפוי שטיח כחול + כיסוי מסביב בבד כחול </t>
  </si>
  <si>
    <t>במה 2.4X8 גובה 30 ס"מ עם מדרגות, כיסוי בד מסביב</t>
  </si>
  <si>
    <t>במה 2.4X2.4 לתזמורת צה"ל</t>
  </si>
  <si>
    <t>6.4.12</t>
  </si>
  <si>
    <t>6.4.13</t>
  </si>
  <si>
    <t>6.4.14</t>
  </si>
  <si>
    <t>6.4.15</t>
  </si>
  <si>
    <t>במה 2X2 מטר גובה 20 ס"מ</t>
  </si>
  <si>
    <t xml:space="preserve">במה 3.60X2.50 מטר + מעקות + ציפוי שטיח כחול + כיסוי מסביב בבד כחול </t>
  </si>
  <si>
    <t>במה מרכזית 16X20 בשני מפלסים + מעקה</t>
  </si>
  <si>
    <t>6.4.16</t>
  </si>
  <si>
    <t>6.4.17</t>
  </si>
  <si>
    <t>6.4.18</t>
  </si>
  <si>
    <t>במת משמר כבוד 8X4 מטר, גובה 80 ס"מ + גב במה 3X8 מטר</t>
  </si>
  <si>
    <t>במת ילדים 4X8 בגובה 1 מטר</t>
  </si>
  <si>
    <t>במת עיתונאים 5X5 מטר</t>
  </si>
  <si>
    <t>במה לקריין 1X1.5 מטר, 20 ס"מ גוב,  עטופה בד כחול</t>
  </si>
  <si>
    <t>6.4.19</t>
  </si>
  <si>
    <t>במת מנחה 2.4X2.4 מטר, גובה 20 ס"מ, כיסוי לבד וניילון + ויסטרה</t>
  </si>
  <si>
    <t>קולר אחד</t>
  </si>
  <si>
    <t>פסנתר אחד</t>
  </si>
  <si>
    <t>יום שלישי, ל' תשרי תשע"ט, 9 באוקטובר 2018, בשעה 18:00, הר הרצל, ירושלים.</t>
  </si>
  <si>
    <t>יום ראשון, י' בכסליו תשע"ט, 18 בנובמבר 2018, בשעה 15:00, הר הרצל, ירושלים.</t>
  </si>
  <si>
    <t>יום ראשון, כ"ד כסליו תשע"ט, 2 בדצמבר 2018, בשעה 17:00, בית הנשיא, ירושלים.</t>
  </si>
  <si>
    <t>MTM18</t>
  </si>
  <si>
    <t>מיקרופון מנחה שולחני</t>
  </si>
  <si>
    <t>עמודי קוורץ לשטיפה לבנה - שני פנסים על כל עמוד</t>
  </si>
  <si>
    <t>מיקרופון דינאמי</t>
  </si>
  <si>
    <t>עד שלושה כלי נגינה</t>
  </si>
  <si>
    <t>סידורי פרחים - גובה 60 ס"מ</t>
  </si>
  <si>
    <t>סידורי פרחים - גובה 100 ס"מ</t>
  </si>
  <si>
    <t>מסך פלזמה 50' לתמלול האירוע, על סטנד</t>
  </si>
  <si>
    <t>למטר</t>
  </si>
  <si>
    <t>מאוורר גדול 32''</t>
  </si>
  <si>
    <t>6.17.1</t>
  </si>
  <si>
    <t>מאוורר פג חום</t>
  </si>
  <si>
    <t>6.20.1</t>
  </si>
  <si>
    <t>מחשב להקרנת הטקסט + מפעיל + מתמלל</t>
  </si>
  <si>
    <t>מחשב אחד + מפעיל + מתמלל</t>
  </si>
  <si>
    <t>אוהל לבן נוסף (כולל משקולות)</t>
  </si>
  <si>
    <t>שמשונית פרוצס עם טבעות תלייה, גרפיקה והדפסה בפרוצס, כולל התקנה</t>
  </si>
  <si>
    <t>כלול במחיר ההגברה</t>
  </si>
  <si>
    <t>כלול במחיר הכסאות</t>
  </si>
  <si>
    <t>אמבולנס + צוות</t>
  </si>
  <si>
    <t>8.2</t>
  </si>
  <si>
    <t>מכרז פומבי מס' 31/2017 להפקת טקסים ממלכתיים</t>
  </si>
  <si>
    <t>הנחיות:</t>
  </si>
  <si>
    <t>יש למלא את המשבצות המודגשות בצבע צהוב בלבד. אין לשנות שום פרט אחר בטבלאות.</t>
  </si>
  <si>
    <t>מפעיל VJ</t>
  </si>
  <si>
    <t>סטודיו עיצוב</t>
  </si>
  <si>
    <t>משמרת אחת בסטודיו</t>
  </si>
  <si>
    <t>טכנאי וידאו</t>
  </si>
  <si>
    <t>מפעיל אחד</t>
  </si>
  <si>
    <t>הזמנות עם הטבעה</t>
  </si>
  <si>
    <t>במה 1.22X2.44 בצבע שחור, גובה 30 ס"מ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</si>
</sst>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₪&quot;\ * #,##0.00_ ;_ &quot;₪&quot;\ * \-#,##0.00_ ;_ &quot;₪&quot;\ * &quot;-&quot;??_ ;_ @_ "/>
    <numFmt numFmtId="164" formatCode="&quot;₪&quot;\ #,##0.00"/>
    <numFmt numFmtId="165" formatCode="_ [$₪-40D]\ * #,##0.00_ ;_ [$₪-40D]\ * \-#,##0.00_ ;_ [$₪-40D]\ * &quot;-&quot;??_ ;_ @_ "/>
    <numFmt numFmtId="166" formatCode="0.0"/>
  </numFmts>
  <fonts count="17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1"/>
      <color theme="1"/>
      <name val="David"/>
      <family val="2"/>
    </font>
    <font>
      <b/>
      <sz val="11"/>
      <color rgb="FF000000"/>
      <name val="David"/>
      <family val="2"/>
    </font>
    <font>
      <sz val="11"/>
      <name val="David"/>
      <family val="2"/>
    </font>
    <font>
      <sz val="8"/>
      <color rgb="FFFF0000"/>
      <name val="David"/>
      <family val="2"/>
    </font>
    <font>
      <b/>
      <sz val="12"/>
      <color rgb="FF000000"/>
      <name val="David"/>
      <family val="2"/>
    </font>
    <font>
      <sz val="12"/>
      <name val="David"/>
      <family val="2"/>
    </font>
    <font>
      <sz val="12"/>
      <color rgb="FFFF0000"/>
      <name val="David"/>
      <family val="2"/>
    </font>
    <font>
      <b/>
      <sz val="11"/>
      <color theme="1"/>
      <name val="David"/>
      <family val="2"/>
    </font>
    <font>
      <b/>
      <sz val="11"/>
      <name val="David"/>
      <family val="2"/>
    </font>
    <font>
      <b/>
      <sz val="14"/>
      <color theme="1"/>
      <name val="David"/>
      <family val="2"/>
    </font>
    <font>
      <b/>
      <sz val="11"/>
      <color theme="0"/>
      <name val="David"/>
      <family val="2"/>
    </font>
    <font>
      <b/>
      <sz val="16"/>
      <color rgb="FF000000"/>
      <name val="David"/>
      <family val="2"/>
    </font>
    <font>
      <b/>
      <sz val="16"/>
      <color theme="1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rgb="FFBDD7EE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2" borderId="1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 readingOrder="2"/>
    </xf>
    <xf numFmtId="0" fontId="6" fillId="3" borderId="3" xfId="0" applyFont="1" applyFill="1" applyBorder="1" applyAlignment="1">
      <alignment horizontal="center" vertical="center" wrapText="1" readingOrder="2"/>
    </xf>
    <xf numFmtId="0" fontId="6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 readingOrder="2"/>
    </xf>
    <xf numFmtId="0" fontId="7" fillId="0" borderId="3" xfId="0" applyFont="1" applyBorder="1" applyAlignment="1">
      <alignment vertical="top" wrapText="1"/>
    </xf>
    <xf numFmtId="0" fontId="3" fillId="0" borderId="0" xfId="0" applyFont="1"/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 wrapText="1" readingOrder="2"/>
    </xf>
    <xf numFmtId="0" fontId="9" fillId="3" borderId="3" xfId="0" applyFont="1" applyFill="1" applyBorder="1" applyAlignment="1">
      <alignment horizontal="center" vertical="center" wrapText="1" readingOrder="2"/>
    </xf>
    <xf numFmtId="0" fontId="10" fillId="0" borderId="3" xfId="0" applyFont="1" applyBorder="1" applyAlignment="1">
      <alignment vertical="top" wrapText="1"/>
    </xf>
    <xf numFmtId="0" fontId="8" fillId="3" borderId="19" xfId="0" applyFont="1" applyFill="1" applyBorder="1" applyAlignment="1">
      <alignment horizontal="center" vertical="center" wrapText="1" readingOrder="2"/>
    </xf>
    <xf numFmtId="0" fontId="8" fillId="3" borderId="20" xfId="0" applyFont="1" applyFill="1" applyBorder="1" applyAlignment="1">
      <alignment horizontal="center" vertical="center" wrapText="1" readingOrder="2"/>
    </xf>
    <xf numFmtId="44" fontId="2" fillId="0" borderId="18" xfId="1" applyFont="1" applyBorder="1" applyAlignment="1">
      <alignment horizontal="center" vertical="center"/>
    </xf>
    <xf numFmtId="44" fontId="2" fillId="0" borderId="23" xfId="1" applyFont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 readingOrder="2"/>
    </xf>
    <xf numFmtId="44" fontId="4" fillId="0" borderId="3" xfId="1" applyFont="1" applyBorder="1" applyAlignment="1">
      <alignment vertical="center"/>
    </xf>
    <xf numFmtId="0" fontId="6" fillId="4" borderId="11" xfId="0" applyFont="1" applyFill="1" applyBorder="1" applyAlignment="1">
      <alignment horizontal="center" vertical="center" wrapText="1"/>
    </xf>
    <xf numFmtId="44" fontId="4" fillId="0" borderId="26" xfId="1" applyFont="1" applyBorder="1" applyAlignment="1">
      <alignment vertical="center"/>
    </xf>
    <xf numFmtId="44" fontId="4" fillId="0" borderId="17" xfId="1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8" xfId="0" applyFont="1" applyFill="1" applyBorder="1" applyAlignment="1">
      <alignment horizontal="center" vertical="center" wrapText="1" readingOrder="2"/>
    </xf>
    <xf numFmtId="0" fontId="5" fillId="3" borderId="7" xfId="0" applyFont="1" applyFill="1" applyBorder="1" applyAlignment="1">
      <alignment vertical="center" wrapText="1" readingOrder="2"/>
    </xf>
    <xf numFmtId="0" fontId="5" fillId="3" borderId="16" xfId="0" applyFont="1" applyFill="1" applyBorder="1" applyAlignment="1">
      <alignment vertical="center" wrapText="1" readingOrder="2"/>
    </xf>
    <xf numFmtId="0" fontId="5" fillId="3" borderId="3" xfId="0" applyFont="1" applyFill="1" applyBorder="1" applyAlignment="1">
      <alignment vertical="center" wrapText="1" readingOrder="2"/>
    </xf>
    <xf numFmtId="0" fontId="4" fillId="0" borderId="6" xfId="0" applyFont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29" xfId="0" applyFont="1" applyBorder="1"/>
    <xf numFmtId="0" fontId="4" fillId="0" borderId="28" xfId="0" applyFont="1" applyBorder="1" applyAlignment="1">
      <alignment horizontal="center"/>
    </xf>
    <xf numFmtId="44" fontId="13" fillId="5" borderId="28" xfId="0" applyNumberFormat="1" applyFont="1" applyFill="1" applyBorder="1"/>
    <xf numFmtId="0" fontId="2" fillId="0" borderId="0" xfId="0" applyFont="1" applyBorder="1" applyAlignment="1">
      <alignment readingOrder="2"/>
    </xf>
    <xf numFmtId="0" fontId="11" fillId="0" borderId="0" xfId="0" applyFont="1" applyBorder="1" applyAlignment="1"/>
    <xf numFmtId="0" fontId="13" fillId="5" borderId="28" xfId="0" applyFont="1" applyFill="1" applyBorder="1" applyAlignment="1"/>
    <xf numFmtId="0" fontId="14" fillId="0" borderId="0" xfId="0" applyFont="1" applyBorder="1" applyAlignment="1"/>
    <xf numFmtId="164" fontId="6" fillId="3" borderId="3" xfId="1" applyNumberFormat="1" applyFont="1" applyFill="1" applyBorder="1" applyAlignment="1">
      <alignment horizontal="center" vertical="center" wrapText="1"/>
    </xf>
    <xf numFmtId="49" fontId="5" fillId="6" borderId="3" xfId="0" applyNumberFormat="1" applyFont="1" applyFill="1" applyBorder="1" applyAlignment="1">
      <alignment horizontal="center" vertical="center" wrapText="1" readingOrder="2"/>
    </xf>
    <xf numFmtId="49" fontId="5" fillId="6" borderId="11" xfId="0" applyNumberFormat="1" applyFont="1" applyFill="1" applyBorder="1" applyAlignment="1">
      <alignment horizontal="center" vertical="center" wrapText="1" readingOrder="2"/>
    </xf>
    <xf numFmtId="49" fontId="3" fillId="0" borderId="0" xfId="0" applyNumberFormat="1" applyFont="1" applyAlignment="1">
      <alignment horizontal="center"/>
    </xf>
    <xf numFmtId="49" fontId="8" fillId="2" borderId="13" xfId="0" applyNumberFormat="1" applyFont="1" applyFill="1" applyBorder="1" applyAlignment="1">
      <alignment horizontal="center" vertical="center"/>
    </xf>
    <xf numFmtId="165" fontId="6" fillId="3" borderId="3" xfId="0" applyNumberFormat="1" applyFont="1" applyFill="1" applyBorder="1" applyAlignment="1">
      <alignment horizontal="center" vertical="center" wrapText="1" readingOrder="1"/>
    </xf>
    <xf numFmtId="0" fontId="5" fillId="2" borderId="15" xfId="0" applyFont="1" applyFill="1" applyBorder="1" applyAlignment="1">
      <alignment horizontal="center" vertical="center" wrapText="1"/>
    </xf>
    <xf numFmtId="44" fontId="4" fillId="0" borderId="18" xfId="1" applyFont="1" applyBorder="1" applyAlignment="1">
      <alignment vertical="center"/>
    </xf>
    <xf numFmtId="0" fontId="5" fillId="3" borderId="18" xfId="0" applyFont="1" applyFill="1" applyBorder="1" applyAlignment="1">
      <alignment vertical="center" wrapText="1" readingOrder="2"/>
    </xf>
    <xf numFmtId="0" fontId="4" fillId="0" borderId="30" xfId="0" applyFont="1" applyBorder="1"/>
    <xf numFmtId="44" fontId="13" fillId="5" borderId="31" xfId="0" applyNumberFormat="1" applyFont="1" applyFill="1" applyBorder="1"/>
    <xf numFmtId="0" fontId="5" fillId="6" borderId="3" xfId="0" applyNumberFormat="1" applyFont="1" applyFill="1" applyBorder="1" applyAlignment="1">
      <alignment horizontal="center" vertical="center" wrapText="1" readingOrder="2"/>
    </xf>
    <xf numFmtId="2" fontId="5" fillId="6" borderId="3" xfId="0" applyNumberFormat="1" applyFont="1" applyFill="1" applyBorder="1" applyAlignment="1">
      <alignment horizontal="center" vertical="center" wrapText="1" readingOrder="2"/>
    </xf>
    <xf numFmtId="44" fontId="6" fillId="3" borderId="3" xfId="1" applyFont="1" applyFill="1" applyBorder="1" applyAlignment="1">
      <alignment horizontal="center" vertical="center" wrapText="1" readingOrder="1"/>
    </xf>
    <xf numFmtId="0" fontId="2" fillId="0" borderId="0" xfId="0" applyFont="1" applyBorder="1" applyAlignment="1">
      <alignment horizontal="center" readingOrder="2"/>
    </xf>
    <xf numFmtId="0" fontId="11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44" fontId="13" fillId="5" borderId="28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66" fontId="5" fillId="6" borderId="3" xfId="0" applyNumberFormat="1" applyFont="1" applyFill="1" applyBorder="1" applyAlignment="1">
      <alignment horizontal="center" vertical="center" wrapText="1" readingOrder="2"/>
    </xf>
    <xf numFmtId="166" fontId="5" fillId="3" borderId="3" xfId="0" applyNumberFormat="1" applyFont="1" applyFill="1" applyBorder="1" applyAlignment="1">
      <alignment horizontal="center" vertical="center" wrapText="1" readingOrder="2"/>
    </xf>
    <xf numFmtId="44" fontId="3" fillId="0" borderId="0" xfId="1" applyFont="1" applyAlignment="1">
      <alignment readingOrder="2"/>
    </xf>
    <xf numFmtId="44" fontId="5" fillId="2" borderId="14" xfId="1" applyFont="1" applyFill="1" applyBorder="1" applyAlignment="1">
      <alignment horizontal="center" vertical="center" wrapText="1" readingOrder="2"/>
    </xf>
    <xf numFmtId="44" fontId="6" fillId="3" borderId="3" xfId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 readingOrder="2"/>
    </xf>
    <xf numFmtId="0" fontId="8" fillId="3" borderId="10" xfId="0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 readingOrder="2"/>
    </xf>
    <xf numFmtId="0" fontId="8" fillId="3" borderId="7" xfId="0" applyFont="1" applyFill="1" applyBorder="1" applyAlignment="1">
      <alignment horizontal="center" vertical="center" wrapText="1" readingOrder="2"/>
    </xf>
    <xf numFmtId="0" fontId="8" fillId="3" borderId="16" xfId="0" applyFont="1" applyFill="1" applyBorder="1" applyAlignment="1">
      <alignment horizontal="center" vertical="center" wrapText="1" readingOrder="2"/>
    </xf>
    <xf numFmtId="0" fontId="8" fillId="3" borderId="7" xfId="0" applyFont="1" applyFill="1" applyBorder="1" applyAlignment="1">
      <alignment horizontal="center" vertical="center" wrapText="1" readingOrder="2"/>
    </xf>
    <xf numFmtId="0" fontId="8" fillId="3" borderId="16" xfId="0" applyFont="1" applyFill="1" applyBorder="1" applyAlignment="1">
      <alignment horizontal="center" vertical="center" wrapText="1" readingOrder="2"/>
    </xf>
    <xf numFmtId="0" fontId="8" fillId="3" borderId="8" xfId="0" applyFont="1" applyFill="1" applyBorder="1" applyAlignment="1">
      <alignment horizontal="center" vertical="center" wrapText="1" readingOrder="2"/>
    </xf>
    <xf numFmtId="0" fontId="8" fillId="3" borderId="10" xfId="0" applyFont="1" applyFill="1" applyBorder="1" applyAlignment="1">
      <alignment horizontal="center" vertical="center" wrapText="1" readingOrder="2"/>
    </xf>
    <xf numFmtId="0" fontId="8" fillId="3" borderId="6" xfId="0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 readingOrder="2"/>
    </xf>
    <xf numFmtId="0" fontId="8" fillId="3" borderId="5" xfId="0" applyFont="1" applyFill="1" applyBorder="1" applyAlignment="1">
      <alignment vertical="center" wrapText="1" readingOrder="2"/>
    </xf>
    <xf numFmtId="0" fontId="3" fillId="0" borderId="0" xfId="0" applyFont="1" applyBorder="1"/>
    <xf numFmtId="0" fontId="3" fillId="0" borderId="30" xfId="0" applyFont="1" applyBorder="1"/>
    <xf numFmtId="0" fontId="2" fillId="0" borderId="0" xfId="0" applyFont="1" applyBorder="1" applyAlignment="1">
      <alignment horizontal="right" readingOrder="2"/>
    </xf>
    <xf numFmtId="0" fontId="8" fillId="3" borderId="3" xfId="0" applyFont="1" applyFill="1" applyBorder="1" applyAlignment="1">
      <alignment horizontal="center" vertical="center" wrapText="1" readingOrder="2"/>
    </xf>
    <xf numFmtId="0" fontId="8" fillId="3" borderId="1" xfId="0" applyFont="1" applyFill="1" applyBorder="1" applyAlignment="1">
      <alignment horizontal="center" vertical="center" wrapText="1" readingOrder="2"/>
    </xf>
    <xf numFmtId="49" fontId="5" fillId="3" borderId="3" xfId="0" applyNumberFormat="1" applyFont="1" applyFill="1" applyBorder="1" applyAlignment="1">
      <alignment horizontal="center" vertical="center" wrapText="1" readingOrder="2"/>
    </xf>
    <xf numFmtId="49" fontId="5" fillId="6" borderId="1" xfId="0" applyNumberFormat="1" applyFont="1" applyFill="1" applyBorder="1" applyAlignment="1">
      <alignment horizontal="center" vertical="center" wrapText="1" readingOrder="2"/>
    </xf>
    <xf numFmtId="44" fontId="3" fillId="0" borderId="38" xfId="1" applyFont="1" applyBorder="1" applyAlignment="1">
      <alignment horizontal="center" vertical="center"/>
    </xf>
    <xf numFmtId="44" fontId="3" fillId="0" borderId="18" xfId="1" applyFont="1" applyBorder="1" applyAlignment="1">
      <alignment horizontal="center" vertical="center"/>
    </xf>
    <xf numFmtId="44" fontId="3" fillId="0" borderId="23" xfId="1" applyFont="1" applyBorder="1" applyAlignment="1">
      <alignment horizontal="center" vertical="center"/>
    </xf>
    <xf numFmtId="49" fontId="3" fillId="9" borderId="29" xfId="0" applyNumberFormat="1" applyFont="1" applyFill="1" applyBorder="1" applyAlignment="1">
      <alignment horizontal="center"/>
    </xf>
    <xf numFmtId="44" fontId="16" fillId="9" borderId="31" xfId="0" applyNumberFormat="1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 vertical="center" wrapText="1" readingOrder="2"/>
    </xf>
    <xf numFmtId="166" fontId="5" fillId="6" borderId="1" xfId="0" applyNumberFormat="1" applyFont="1" applyFill="1" applyBorder="1" applyAlignment="1">
      <alignment horizontal="center" vertical="center" wrapText="1" readingOrder="2"/>
    </xf>
    <xf numFmtId="0" fontId="5" fillId="6" borderId="1" xfId="0" applyNumberFormat="1" applyFont="1" applyFill="1" applyBorder="1" applyAlignment="1">
      <alignment horizontal="center" vertical="center" wrapText="1" readingOrder="2"/>
    </xf>
    <xf numFmtId="44" fontId="3" fillId="8" borderId="3" xfId="1" applyFont="1" applyFill="1" applyBorder="1" applyAlignment="1" applyProtection="1">
      <alignment horizontal="center" vertical="center"/>
      <protection locked="0"/>
    </xf>
    <xf numFmtId="44" fontId="3" fillId="8" borderId="25" xfId="1" applyFont="1" applyFill="1" applyBorder="1" applyAlignment="1" applyProtection="1">
      <alignment horizontal="center" vertical="center"/>
      <protection locked="0"/>
    </xf>
    <xf numFmtId="0" fontId="8" fillId="3" borderId="19" xfId="0" applyFont="1" applyFill="1" applyBorder="1" applyAlignment="1" applyProtection="1">
      <alignment horizontal="center" vertical="center" wrapText="1" readingOrder="2"/>
      <protection locked="0"/>
    </xf>
    <xf numFmtId="44" fontId="3" fillId="8" borderId="11" xfId="1" applyFont="1" applyFill="1" applyBorder="1" applyAlignment="1" applyProtection="1">
      <alignment horizontal="center" vertical="center"/>
      <protection locked="0"/>
    </xf>
    <xf numFmtId="0" fontId="9" fillId="7" borderId="3" xfId="0" applyFont="1" applyFill="1" applyBorder="1" applyAlignment="1" applyProtection="1">
      <alignment horizontal="center" vertical="center" wrapText="1" readingOrder="2"/>
      <protection locked="0"/>
    </xf>
    <xf numFmtId="0" fontId="12" fillId="0" borderId="0" xfId="0" applyFont="1" applyBorder="1" applyAlignment="1"/>
    <xf numFmtId="0" fontId="8" fillId="3" borderId="8" xfId="0" applyFont="1" applyFill="1" applyBorder="1" applyAlignment="1">
      <alignment horizontal="center" vertical="center" wrapText="1" readingOrder="2"/>
    </xf>
    <xf numFmtId="0" fontId="8" fillId="3" borderId="6" xfId="0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 readingOrder="2"/>
    </xf>
    <xf numFmtId="0" fontId="8" fillId="3" borderId="7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center" vertical="center" wrapText="1" readingOrder="2"/>
    </xf>
    <xf numFmtId="44" fontId="2" fillId="0" borderId="38" xfId="1" applyFont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 wrapText="1"/>
    </xf>
    <xf numFmtId="0" fontId="8" fillId="2" borderId="40" xfId="0" applyFont="1" applyFill="1" applyBorder="1" applyAlignment="1">
      <alignment horizontal="center" vertical="center" wrapText="1"/>
    </xf>
    <xf numFmtId="49" fontId="5" fillId="6" borderId="41" xfId="0" applyNumberFormat="1" applyFont="1" applyFill="1" applyBorder="1" applyAlignment="1">
      <alignment horizontal="center" vertical="center" wrapText="1" readingOrder="2"/>
    </xf>
    <xf numFmtId="44" fontId="3" fillId="8" borderId="41" xfId="1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right" vertical="center"/>
    </xf>
    <xf numFmtId="0" fontId="4" fillId="0" borderId="0" xfId="0" applyFont="1" applyProtection="1"/>
    <xf numFmtId="0" fontId="4" fillId="0" borderId="0" xfId="0" applyFont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/>
    </xf>
    <xf numFmtId="0" fontId="5" fillId="3" borderId="4" xfId="0" applyFont="1" applyFill="1" applyBorder="1" applyAlignment="1">
      <alignment horizontal="center" vertical="center" wrapText="1" readingOrder="2"/>
    </xf>
    <xf numFmtId="0" fontId="8" fillId="3" borderId="5" xfId="0" applyFont="1" applyFill="1" applyBorder="1" applyAlignment="1">
      <alignment horizontal="center" vertical="center" wrapText="1" readingOrder="2"/>
    </xf>
    <xf numFmtId="0" fontId="8" fillId="3" borderId="6" xfId="0" applyFont="1" applyFill="1" applyBorder="1" applyAlignment="1">
      <alignment vertical="center" wrapText="1" readingOrder="2"/>
    </xf>
    <xf numFmtId="0" fontId="8" fillId="3" borderId="27" xfId="0" applyFont="1" applyFill="1" applyBorder="1" applyAlignment="1">
      <alignment horizontal="center" vertical="center" wrapText="1" readingOrder="2"/>
    </xf>
    <xf numFmtId="0" fontId="8" fillId="3" borderId="9" xfId="0" applyFont="1" applyFill="1" applyBorder="1" applyAlignment="1">
      <alignment horizontal="center" vertical="center" wrapText="1" readingOrder="2"/>
    </xf>
    <xf numFmtId="0" fontId="8" fillId="3" borderId="10" xfId="0" applyFont="1" applyFill="1" applyBorder="1" applyAlignment="1">
      <alignment horizontal="center" vertical="center" wrapText="1" readingOrder="2"/>
    </xf>
    <xf numFmtId="0" fontId="8" fillId="3" borderId="8" xfId="0" applyFont="1" applyFill="1" applyBorder="1" applyAlignment="1">
      <alignment horizontal="center" vertical="center" wrapText="1" readingOrder="2"/>
    </xf>
    <xf numFmtId="0" fontId="16" fillId="0" borderId="42" xfId="0" applyFont="1" applyBorder="1" applyAlignment="1">
      <alignment horizontal="center"/>
    </xf>
    <xf numFmtId="0" fontId="9" fillId="3" borderId="17" xfId="0" applyFont="1" applyFill="1" applyBorder="1" applyAlignment="1" applyProtection="1">
      <alignment horizontal="center" vertical="center" wrapText="1" readingOrder="2"/>
    </xf>
    <xf numFmtId="0" fontId="9" fillId="3" borderId="19" xfId="0" applyFont="1" applyFill="1" applyBorder="1" applyAlignment="1" applyProtection="1">
      <alignment horizontal="center" vertical="center" wrapText="1" readingOrder="2"/>
    </xf>
    <xf numFmtId="0" fontId="9" fillId="3" borderId="17" xfId="0" applyFont="1" applyFill="1" applyBorder="1" applyAlignment="1">
      <alignment horizontal="center" vertical="center" wrapText="1" readingOrder="2"/>
    </xf>
    <xf numFmtId="0" fontId="9" fillId="3" borderId="19" xfId="0" applyFont="1" applyFill="1" applyBorder="1" applyAlignment="1">
      <alignment horizontal="center" vertical="center" wrapText="1" readingOrder="2"/>
    </xf>
    <xf numFmtId="0" fontId="8" fillId="3" borderId="4" xfId="0" applyFont="1" applyFill="1" applyBorder="1" applyAlignment="1">
      <alignment horizontal="center" vertical="center" wrapText="1" readingOrder="2"/>
    </xf>
    <xf numFmtId="0" fontId="8" fillId="3" borderId="6" xfId="0" applyFont="1" applyFill="1" applyBorder="1" applyAlignment="1">
      <alignment horizontal="center" vertical="center" wrapText="1" readingOrder="2"/>
    </xf>
    <xf numFmtId="0" fontId="8" fillId="3" borderId="5" xfId="0" applyFont="1" applyFill="1" applyBorder="1" applyAlignment="1">
      <alignment horizontal="center" vertical="center" wrapText="1" readingOrder="2"/>
    </xf>
    <xf numFmtId="0" fontId="9" fillId="3" borderId="2" xfId="0" applyFont="1" applyFill="1" applyBorder="1" applyAlignment="1">
      <alignment horizontal="center" vertical="center" wrapText="1" readingOrder="2"/>
    </xf>
    <xf numFmtId="0" fontId="9" fillId="3" borderId="21" xfId="0" applyFont="1" applyFill="1" applyBorder="1" applyAlignment="1">
      <alignment horizontal="center" vertical="center" wrapText="1" readingOrder="2"/>
    </xf>
    <xf numFmtId="0" fontId="9" fillId="3" borderId="22" xfId="0" applyFont="1" applyFill="1" applyBorder="1" applyAlignment="1">
      <alignment horizontal="center" vertical="center" wrapText="1" readingOrder="2"/>
    </xf>
    <xf numFmtId="0" fontId="8" fillId="3" borderId="7" xfId="0" applyFont="1" applyFill="1" applyBorder="1" applyAlignment="1">
      <alignment horizontal="center" vertical="center" wrapText="1" readingOrder="2"/>
    </xf>
    <xf numFmtId="0" fontId="8" fillId="3" borderId="16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center" vertical="center" wrapText="1" readingOrder="2"/>
    </xf>
    <xf numFmtId="0" fontId="5" fillId="3" borderId="9" xfId="0" applyFont="1" applyFill="1" applyBorder="1" applyAlignment="1">
      <alignment horizontal="center" vertical="center" wrapText="1" readingOrder="2"/>
    </xf>
    <xf numFmtId="0" fontId="5" fillId="3" borderId="10" xfId="0" applyFont="1" applyFill="1" applyBorder="1" applyAlignment="1">
      <alignment horizontal="center" vertical="center" wrapText="1" readingOrder="2"/>
    </xf>
    <xf numFmtId="0" fontId="12" fillId="3" borderId="9" xfId="0" applyFont="1" applyFill="1" applyBorder="1" applyAlignment="1">
      <alignment horizontal="center" vertical="center" wrapText="1" readingOrder="2"/>
    </xf>
    <xf numFmtId="0" fontId="6" fillId="3" borderId="17" xfId="0" applyFont="1" applyFill="1" applyBorder="1" applyAlignment="1">
      <alignment horizontal="center" vertical="center" wrapText="1" readingOrder="2"/>
    </xf>
    <xf numFmtId="0" fontId="6" fillId="3" borderId="2" xfId="0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wrapText="1" readingOrder="2"/>
    </xf>
    <xf numFmtId="0" fontId="5" fillId="3" borderId="6" xfId="0" applyFont="1" applyFill="1" applyBorder="1" applyAlignment="1">
      <alignment horizontal="center" vertical="center" wrapText="1" readingOrder="2"/>
    </xf>
    <xf numFmtId="0" fontId="5" fillId="3" borderId="5" xfId="0" applyFont="1" applyFill="1" applyBorder="1" applyAlignment="1">
      <alignment horizontal="center" vertical="center" wrapText="1" readingOrder="2"/>
    </xf>
    <xf numFmtId="0" fontId="5" fillId="3" borderId="7" xfId="0" applyFont="1" applyFill="1" applyBorder="1" applyAlignment="1">
      <alignment horizontal="center" vertical="center" wrapText="1" readingOrder="2"/>
    </xf>
    <xf numFmtId="0" fontId="5" fillId="3" borderId="16" xfId="0" applyFont="1" applyFill="1" applyBorder="1" applyAlignment="1">
      <alignment horizontal="center" vertical="center" wrapText="1" readingOrder="2"/>
    </xf>
    <xf numFmtId="0" fontId="8" fillId="3" borderId="32" xfId="0" applyFont="1" applyFill="1" applyBorder="1" applyAlignment="1">
      <alignment horizontal="center" vertical="center" wrapText="1" readingOrder="2"/>
    </xf>
    <xf numFmtId="0" fontId="8" fillId="3" borderId="33" xfId="0" applyFont="1" applyFill="1" applyBorder="1" applyAlignment="1">
      <alignment horizontal="center" vertical="center" wrapText="1" readingOrder="2"/>
    </xf>
    <xf numFmtId="0" fontId="8" fillId="3" borderId="34" xfId="0" applyFont="1" applyFill="1" applyBorder="1" applyAlignment="1">
      <alignment horizontal="center" vertical="center" wrapText="1" readingOrder="2"/>
    </xf>
    <xf numFmtId="0" fontId="16" fillId="9" borderId="39" xfId="0" applyFont="1" applyFill="1" applyBorder="1" applyAlignment="1">
      <alignment horizontal="center"/>
    </xf>
    <xf numFmtId="0" fontId="15" fillId="3" borderId="35" xfId="0" applyFont="1" applyFill="1" applyBorder="1" applyAlignment="1">
      <alignment horizontal="center" vertical="center" wrapText="1" readingOrder="2"/>
    </xf>
    <xf numFmtId="0" fontId="15" fillId="3" borderId="36" xfId="0" applyFont="1" applyFill="1" applyBorder="1" applyAlignment="1">
      <alignment horizontal="center" vertical="center" wrapText="1" readingOrder="2"/>
    </xf>
    <xf numFmtId="0" fontId="15" fillId="3" borderId="37" xfId="0" applyFont="1" applyFill="1" applyBorder="1" applyAlignment="1">
      <alignment horizontal="center" vertical="center" wrapText="1" readingOrder="2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4"/>
  <sheetViews>
    <sheetView rightToLeft="1" tabSelected="1" zoomScaleNormal="100" workbookViewId="0">
      <selection activeCell="E5" sqref="E5"/>
    </sheetView>
  </sheetViews>
  <sheetFormatPr defaultRowHeight="15.75"/>
  <cols>
    <col min="1" max="1" width="16" style="10" customWidth="1"/>
    <col min="2" max="2" width="6.25" style="46" customWidth="1"/>
    <col min="3" max="3" width="23.125" style="10" customWidth="1"/>
    <col min="4" max="4" width="19.25" style="10" customWidth="1"/>
    <col min="5" max="5" width="12.375" style="10" customWidth="1"/>
    <col min="6" max="6" width="12" style="10" customWidth="1"/>
    <col min="7" max="17" width="9" style="10"/>
    <col min="18" max="18" width="0" style="10" hidden="1" customWidth="1"/>
    <col min="19" max="16384" width="9" style="10"/>
  </cols>
  <sheetData>
    <row r="1" spans="1:18" ht="20.25">
      <c r="A1" s="121" t="s">
        <v>325</v>
      </c>
      <c r="B1" s="121"/>
      <c r="C1" s="121"/>
      <c r="D1" s="121"/>
      <c r="E1" s="121"/>
      <c r="F1" s="121"/>
      <c r="G1" s="121"/>
    </row>
    <row r="2" spans="1:18" ht="18.75">
      <c r="A2" s="113" t="s">
        <v>326</v>
      </c>
      <c r="B2" s="110" t="s">
        <v>327</v>
      </c>
      <c r="C2" s="111"/>
      <c r="D2" s="111"/>
      <c r="E2" s="111"/>
      <c r="F2" s="111"/>
      <c r="G2" s="112"/>
    </row>
    <row r="3" spans="1:18" ht="16.5" thickBot="1">
      <c r="B3" s="10"/>
      <c r="R3" s="10">
        <v>1.17</v>
      </c>
    </row>
    <row r="4" spans="1:18" ht="32.25" thickBot="1">
      <c r="A4" s="11" t="s">
        <v>0</v>
      </c>
      <c r="B4" s="47" t="s">
        <v>130</v>
      </c>
      <c r="C4" s="12" t="s">
        <v>1</v>
      </c>
      <c r="D4" s="12" t="s">
        <v>2</v>
      </c>
      <c r="E4" s="106" t="s">
        <v>162</v>
      </c>
      <c r="F4" s="107" t="s">
        <v>163</v>
      </c>
    </row>
    <row r="5" spans="1:18" ht="31.5">
      <c r="A5" s="117" t="s">
        <v>3</v>
      </c>
      <c r="B5" s="45">
        <v>1.1000000000000001</v>
      </c>
      <c r="C5" s="13" t="s">
        <v>4</v>
      </c>
      <c r="D5" s="13" t="s">
        <v>5</v>
      </c>
      <c r="E5" s="97"/>
      <c r="F5" s="105">
        <f>E5*$R$3</f>
        <v>0</v>
      </c>
    </row>
    <row r="6" spans="1:18" ht="94.5">
      <c r="A6" s="118"/>
      <c r="B6" s="44">
        <v>1.2</v>
      </c>
      <c r="C6" s="14" t="s">
        <v>164</v>
      </c>
      <c r="D6" s="14" t="s">
        <v>132</v>
      </c>
      <c r="E6" s="94"/>
      <c r="F6" s="18">
        <f t="shared" ref="F6:F92" si="0">E6*$R$3</f>
        <v>0</v>
      </c>
    </row>
    <row r="7" spans="1:18">
      <c r="A7" s="118"/>
      <c r="B7" s="45">
        <v>1.3</v>
      </c>
      <c r="C7" s="14" t="s">
        <v>331</v>
      </c>
      <c r="D7" s="14" t="s">
        <v>146</v>
      </c>
      <c r="E7" s="94">
        <v>0</v>
      </c>
      <c r="F7" s="18">
        <f t="shared" ref="F7:F9" si="1">E7*$R$3</f>
        <v>0</v>
      </c>
    </row>
    <row r="8" spans="1:18">
      <c r="A8" s="118"/>
      <c r="B8" s="44">
        <v>1.4</v>
      </c>
      <c r="C8" s="14" t="s">
        <v>328</v>
      </c>
      <c r="D8" s="14" t="s">
        <v>332</v>
      </c>
      <c r="E8" s="94">
        <v>0</v>
      </c>
      <c r="F8" s="18">
        <f t="shared" si="1"/>
        <v>0</v>
      </c>
    </row>
    <row r="9" spans="1:18">
      <c r="A9" s="119"/>
      <c r="B9" s="45">
        <v>1.5</v>
      </c>
      <c r="C9" s="14" t="s">
        <v>329</v>
      </c>
      <c r="D9" s="14" t="s">
        <v>330</v>
      </c>
      <c r="E9" s="94">
        <v>0</v>
      </c>
      <c r="F9" s="18">
        <f t="shared" si="1"/>
        <v>0</v>
      </c>
    </row>
    <row r="10" spans="1:18" ht="31.5">
      <c r="A10" s="100" t="s">
        <v>6</v>
      </c>
      <c r="B10" s="44">
        <v>2.1</v>
      </c>
      <c r="C10" s="14" t="s">
        <v>7</v>
      </c>
      <c r="D10" s="14" t="s">
        <v>131</v>
      </c>
      <c r="E10" s="94"/>
      <c r="F10" s="18">
        <f t="shared" si="0"/>
        <v>0</v>
      </c>
    </row>
    <row r="11" spans="1:18">
      <c r="A11" s="120" t="s">
        <v>8</v>
      </c>
      <c r="B11" s="44">
        <v>3.1</v>
      </c>
      <c r="C11" s="14" t="s">
        <v>9</v>
      </c>
      <c r="D11" s="14" t="s">
        <v>133</v>
      </c>
      <c r="E11" s="94">
        <v>0</v>
      </c>
      <c r="F11" s="18">
        <f t="shared" si="0"/>
        <v>0</v>
      </c>
    </row>
    <row r="12" spans="1:18">
      <c r="A12" s="118"/>
      <c r="B12" s="44">
        <v>3.2</v>
      </c>
      <c r="C12" s="14" t="s">
        <v>9</v>
      </c>
      <c r="D12" s="14" t="s">
        <v>134</v>
      </c>
      <c r="E12" s="94">
        <v>0</v>
      </c>
      <c r="F12" s="18">
        <f t="shared" si="0"/>
        <v>0</v>
      </c>
    </row>
    <row r="13" spans="1:18">
      <c r="A13" s="118"/>
      <c r="B13" s="44">
        <v>3.3</v>
      </c>
      <c r="C13" s="14" t="s">
        <v>9</v>
      </c>
      <c r="D13" s="14" t="s">
        <v>135</v>
      </c>
      <c r="E13" s="94">
        <v>0</v>
      </c>
      <c r="F13" s="18">
        <f t="shared" si="0"/>
        <v>0</v>
      </c>
    </row>
    <row r="14" spans="1:18">
      <c r="A14" s="118"/>
      <c r="B14" s="44">
        <v>3.4</v>
      </c>
      <c r="C14" s="14" t="s">
        <v>305</v>
      </c>
      <c r="D14" s="14" t="s">
        <v>10</v>
      </c>
      <c r="E14" s="94">
        <v>0</v>
      </c>
      <c r="F14" s="18">
        <f t="shared" si="0"/>
        <v>0</v>
      </c>
    </row>
    <row r="15" spans="1:18">
      <c r="A15" s="118"/>
      <c r="B15" s="44">
        <v>3.5</v>
      </c>
      <c r="C15" s="14" t="s">
        <v>11</v>
      </c>
      <c r="D15" s="14" t="s">
        <v>104</v>
      </c>
      <c r="E15" s="94">
        <v>0</v>
      </c>
      <c r="F15" s="18">
        <f t="shared" si="0"/>
        <v>0</v>
      </c>
    </row>
    <row r="16" spans="1:18">
      <c r="A16" s="118"/>
      <c r="B16" s="44">
        <v>3.6</v>
      </c>
      <c r="C16" s="14" t="s">
        <v>12</v>
      </c>
      <c r="D16" s="14" t="s">
        <v>139</v>
      </c>
      <c r="E16" s="94"/>
      <c r="F16" s="18">
        <f t="shared" si="0"/>
        <v>0</v>
      </c>
    </row>
    <row r="17" spans="1:6" ht="31.5">
      <c r="A17" s="118"/>
      <c r="B17" s="44">
        <v>3.7</v>
      </c>
      <c r="C17" s="14" t="s">
        <v>13</v>
      </c>
      <c r="D17" s="14" t="s">
        <v>161</v>
      </c>
      <c r="E17" s="94">
        <v>0</v>
      </c>
      <c r="F17" s="18">
        <f t="shared" si="0"/>
        <v>0</v>
      </c>
    </row>
    <row r="18" spans="1:6" ht="31.5">
      <c r="A18" s="118"/>
      <c r="B18" s="44">
        <v>3.8</v>
      </c>
      <c r="C18" s="14" t="s">
        <v>306</v>
      </c>
      <c r="D18" s="14" t="s">
        <v>14</v>
      </c>
      <c r="E18" s="94">
        <v>0</v>
      </c>
      <c r="F18" s="18">
        <f t="shared" si="0"/>
        <v>0</v>
      </c>
    </row>
    <row r="19" spans="1:6" ht="31.5">
      <c r="A19" s="118"/>
      <c r="B19" s="44">
        <v>3.9</v>
      </c>
      <c r="C19" s="14" t="s">
        <v>15</v>
      </c>
      <c r="D19" s="14" t="s">
        <v>10</v>
      </c>
      <c r="E19" s="94">
        <v>0</v>
      </c>
      <c r="F19" s="18">
        <f t="shared" si="0"/>
        <v>0</v>
      </c>
    </row>
    <row r="20" spans="1:6">
      <c r="A20" s="118"/>
      <c r="B20" s="44" t="s">
        <v>198</v>
      </c>
      <c r="C20" s="14" t="s">
        <v>307</v>
      </c>
      <c r="D20" s="14" t="s">
        <v>10</v>
      </c>
      <c r="E20" s="94">
        <v>0</v>
      </c>
      <c r="F20" s="18">
        <f t="shared" si="0"/>
        <v>0</v>
      </c>
    </row>
    <row r="21" spans="1:6">
      <c r="A21" s="118"/>
      <c r="B21" s="44">
        <v>3.11</v>
      </c>
      <c r="C21" s="14" t="s">
        <v>186</v>
      </c>
      <c r="D21" s="14" t="s">
        <v>10</v>
      </c>
      <c r="E21" s="94">
        <v>0</v>
      </c>
      <c r="F21" s="18">
        <f t="shared" si="0"/>
        <v>0</v>
      </c>
    </row>
    <row r="22" spans="1:6" ht="31.5">
      <c r="A22" s="118"/>
      <c r="B22" s="44">
        <v>3.12</v>
      </c>
      <c r="C22" s="14" t="s">
        <v>16</v>
      </c>
      <c r="D22" s="14" t="s">
        <v>10</v>
      </c>
      <c r="E22" s="94">
        <v>0</v>
      </c>
      <c r="F22" s="18">
        <f t="shared" si="0"/>
        <v>0</v>
      </c>
    </row>
    <row r="23" spans="1:6" ht="31.5">
      <c r="A23" s="118"/>
      <c r="B23" s="44">
        <v>3.13</v>
      </c>
      <c r="C23" s="14" t="s">
        <v>17</v>
      </c>
      <c r="D23" s="14" t="s">
        <v>10</v>
      </c>
      <c r="E23" s="94">
        <v>0</v>
      </c>
      <c r="F23" s="18">
        <f t="shared" si="0"/>
        <v>0</v>
      </c>
    </row>
    <row r="24" spans="1:6">
      <c r="A24" s="118"/>
      <c r="B24" s="44">
        <v>3.14</v>
      </c>
      <c r="C24" s="14" t="s">
        <v>136</v>
      </c>
      <c r="D24" s="14" t="s">
        <v>137</v>
      </c>
      <c r="E24" s="122" t="s">
        <v>321</v>
      </c>
      <c r="F24" s="123"/>
    </row>
    <row r="25" spans="1:6">
      <c r="A25" s="118"/>
      <c r="B25" s="44">
        <v>3.15</v>
      </c>
      <c r="C25" s="14" t="s">
        <v>18</v>
      </c>
      <c r="D25" s="14" t="s">
        <v>19</v>
      </c>
      <c r="E25" s="94">
        <v>0</v>
      </c>
      <c r="F25" s="18">
        <f t="shared" si="0"/>
        <v>0</v>
      </c>
    </row>
    <row r="26" spans="1:6">
      <c r="A26" s="118"/>
      <c r="B26" s="44">
        <v>3.16</v>
      </c>
      <c r="C26" s="14" t="s">
        <v>20</v>
      </c>
      <c r="D26" s="14" t="s">
        <v>128</v>
      </c>
      <c r="E26" s="94">
        <v>0</v>
      </c>
      <c r="F26" s="18">
        <f t="shared" si="0"/>
        <v>0</v>
      </c>
    </row>
    <row r="27" spans="1:6">
      <c r="A27" s="118"/>
      <c r="B27" s="44">
        <v>3.17</v>
      </c>
      <c r="C27" s="14" t="s">
        <v>21</v>
      </c>
      <c r="D27" s="14" t="s">
        <v>308</v>
      </c>
      <c r="E27" s="94">
        <v>0</v>
      </c>
      <c r="F27" s="18">
        <f t="shared" si="0"/>
        <v>0</v>
      </c>
    </row>
    <row r="28" spans="1:6" ht="47.25">
      <c r="A28" s="118"/>
      <c r="B28" s="44">
        <v>3.18</v>
      </c>
      <c r="C28" s="14" t="s">
        <v>138</v>
      </c>
      <c r="D28" s="14" t="s">
        <v>14</v>
      </c>
      <c r="E28" s="94">
        <v>0</v>
      </c>
      <c r="F28" s="18">
        <f t="shared" si="0"/>
        <v>0</v>
      </c>
    </row>
    <row r="29" spans="1:6" ht="47.25">
      <c r="A29" s="118"/>
      <c r="B29" s="44">
        <v>3.19</v>
      </c>
      <c r="C29" s="14" t="s">
        <v>140</v>
      </c>
      <c r="D29" s="14" t="s">
        <v>142</v>
      </c>
      <c r="E29" s="94">
        <v>0</v>
      </c>
      <c r="F29" s="18">
        <f t="shared" si="0"/>
        <v>0</v>
      </c>
    </row>
    <row r="30" spans="1:6" ht="47.25">
      <c r="A30" s="118"/>
      <c r="B30" s="44" t="s">
        <v>199</v>
      </c>
      <c r="C30" s="14" t="s">
        <v>141</v>
      </c>
      <c r="D30" s="14" t="s">
        <v>142</v>
      </c>
      <c r="E30" s="94">
        <v>0</v>
      </c>
      <c r="F30" s="18">
        <f t="shared" si="0"/>
        <v>0</v>
      </c>
    </row>
    <row r="31" spans="1:6">
      <c r="A31" s="118"/>
      <c r="B31" s="44">
        <v>3.21</v>
      </c>
      <c r="C31" s="14" t="s">
        <v>22</v>
      </c>
      <c r="D31" s="14" t="s">
        <v>143</v>
      </c>
      <c r="E31" s="122" t="s">
        <v>321</v>
      </c>
      <c r="F31" s="123"/>
    </row>
    <row r="32" spans="1:6">
      <c r="A32" s="118"/>
      <c r="B32" s="44">
        <v>3.22</v>
      </c>
      <c r="C32" s="14" t="s">
        <v>23</v>
      </c>
      <c r="D32" s="14"/>
      <c r="E32" s="94">
        <v>0</v>
      </c>
      <c r="F32" s="18">
        <f t="shared" si="0"/>
        <v>0</v>
      </c>
    </row>
    <row r="33" spans="1:6">
      <c r="A33" s="118"/>
      <c r="B33" s="44">
        <v>3.23</v>
      </c>
      <c r="C33" s="14" t="s">
        <v>24</v>
      </c>
      <c r="D33" s="14" t="s">
        <v>195</v>
      </c>
      <c r="E33" s="94">
        <v>0</v>
      </c>
      <c r="F33" s="18">
        <f t="shared" si="0"/>
        <v>0</v>
      </c>
    </row>
    <row r="34" spans="1:6">
      <c r="A34" s="118"/>
      <c r="B34" s="44">
        <v>3.24</v>
      </c>
      <c r="C34" s="14" t="s">
        <v>25</v>
      </c>
      <c r="D34" s="14" t="s">
        <v>195</v>
      </c>
      <c r="E34" s="94">
        <v>0</v>
      </c>
      <c r="F34" s="18">
        <f t="shared" si="0"/>
        <v>0</v>
      </c>
    </row>
    <row r="35" spans="1:6" ht="31.5">
      <c r="A35" s="118"/>
      <c r="B35" s="44">
        <v>3.25</v>
      </c>
      <c r="C35" s="14" t="s">
        <v>144</v>
      </c>
      <c r="D35" s="14" t="s">
        <v>195</v>
      </c>
      <c r="E35" s="94">
        <v>0</v>
      </c>
      <c r="F35" s="18">
        <f t="shared" si="0"/>
        <v>0</v>
      </c>
    </row>
    <row r="36" spans="1:6">
      <c r="A36" s="118"/>
      <c r="B36" s="44">
        <v>3.26</v>
      </c>
      <c r="C36" s="14" t="s">
        <v>26</v>
      </c>
      <c r="D36" s="14"/>
      <c r="E36" s="94">
        <v>0</v>
      </c>
      <c r="F36" s="18">
        <f t="shared" si="0"/>
        <v>0</v>
      </c>
    </row>
    <row r="37" spans="1:6" ht="31.5">
      <c r="A37" s="118"/>
      <c r="B37" s="44">
        <v>3.27</v>
      </c>
      <c r="C37" s="14" t="s">
        <v>27</v>
      </c>
      <c r="D37" s="14" t="s">
        <v>195</v>
      </c>
      <c r="E37" s="94">
        <v>0</v>
      </c>
      <c r="F37" s="18">
        <f t="shared" si="0"/>
        <v>0</v>
      </c>
    </row>
    <row r="38" spans="1:6">
      <c r="A38" s="118"/>
      <c r="B38" s="44">
        <v>3.28</v>
      </c>
      <c r="C38" s="14" t="s">
        <v>28</v>
      </c>
      <c r="D38" s="14" t="s">
        <v>196</v>
      </c>
      <c r="E38" s="94">
        <v>0</v>
      </c>
      <c r="F38" s="18">
        <f t="shared" si="0"/>
        <v>0</v>
      </c>
    </row>
    <row r="39" spans="1:6">
      <c r="A39" s="118"/>
      <c r="B39" s="44">
        <v>3.29</v>
      </c>
      <c r="C39" s="14" t="s">
        <v>29</v>
      </c>
      <c r="D39" s="14"/>
      <c r="E39" s="94">
        <v>0</v>
      </c>
      <c r="F39" s="18">
        <f t="shared" si="0"/>
        <v>0</v>
      </c>
    </row>
    <row r="40" spans="1:6">
      <c r="A40" s="118"/>
      <c r="B40" s="44" t="s">
        <v>200</v>
      </c>
      <c r="C40" s="14" t="s">
        <v>30</v>
      </c>
      <c r="D40" s="14"/>
      <c r="E40" s="122" t="s">
        <v>321</v>
      </c>
      <c r="F40" s="123"/>
    </row>
    <row r="41" spans="1:6">
      <c r="A41" s="118"/>
      <c r="B41" s="44">
        <v>3.31</v>
      </c>
      <c r="C41" s="14" t="s">
        <v>31</v>
      </c>
      <c r="D41" s="14" t="s">
        <v>145</v>
      </c>
      <c r="E41" s="122" t="s">
        <v>321</v>
      </c>
      <c r="F41" s="123"/>
    </row>
    <row r="42" spans="1:6">
      <c r="A42" s="119"/>
      <c r="B42" s="44">
        <v>3.32</v>
      </c>
      <c r="C42" s="14" t="s">
        <v>32</v>
      </c>
      <c r="D42" s="14" t="s">
        <v>300</v>
      </c>
      <c r="E42" s="94">
        <v>0</v>
      </c>
      <c r="F42" s="18">
        <f t="shared" si="0"/>
        <v>0</v>
      </c>
    </row>
    <row r="43" spans="1:6">
      <c r="A43" s="101"/>
      <c r="B43" s="44">
        <v>3.33</v>
      </c>
      <c r="C43" s="14" t="s">
        <v>210</v>
      </c>
      <c r="D43" s="14" t="s">
        <v>10</v>
      </c>
      <c r="E43" s="94">
        <v>0</v>
      </c>
      <c r="F43" s="18">
        <f t="shared" ref="F43" si="2">E43*$R$3</f>
        <v>0</v>
      </c>
    </row>
    <row r="44" spans="1:6">
      <c r="A44" s="101"/>
      <c r="B44" s="44">
        <v>3.34</v>
      </c>
      <c r="C44" s="14" t="s">
        <v>217</v>
      </c>
      <c r="D44" s="14" t="s">
        <v>218</v>
      </c>
      <c r="E44" s="94">
        <v>0</v>
      </c>
      <c r="F44" s="18">
        <f t="shared" ref="F44:F45" si="3">E44*$R$3</f>
        <v>0</v>
      </c>
    </row>
    <row r="45" spans="1:6">
      <c r="A45" s="101"/>
      <c r="B45" s="44">
        <v>3.35</v>
      </c>
      <c r="C45" s="14" t="s">
        <v>219</v>
      </c>
      <c r="D45" s="14" t="s">
        <v>52</v>
      </c>
      <c r="E45" s="94">
        <v>0</v>
      </c>
      <c r="F45" s="18">
        <f t="shared" si="3"/>
        <v>0</v>
      </c>
    </row>
    <row r="46" spans="1:6" ht="31.5">
      <c r="A46" s="101"/>
      <c r="B46" s="44">
        <v>3.36</v>
      </c>
      <c r="C46" s="14" t="s">
        <v>220</v>
      </c>
      <c r="D46" s="14" t="s">
        <v>52</v>
      </c>
      <c r="E46" s="94">
        <v>0</v>
      </c>
      <c r="F46" s="18">
        <f t="shared" ref="F46:F47" si="4">E46*$R$3</f>
        <v>0</v>
      </c>
    </row>
    <row r="47" spans="1:6" ht="31.5">
      <c r="A47" s="101"/>
      <c r="B47" s="44">
        <v>3.37</v>
      </c>
      <c r="C47" s="14" t="s">
        <v>244</v>
      </c>
      <c r="D47" s="14" t="s">
        <v>52</v>
      </c>
      <c r="E47" s="94">
        <v>0</v>
      </c>
      <c r="F47" s="18">
        <f t="shared" si="4"/>
        <v>0</v>
      </c>
    </row>
    <row r="48" spans="1:6">
      <c r="A48" s="126" t="s">
        <v>33</v>
      </c>
      <c r="B48" s="44">
        <v>4.0999999999999996</v>
      </c>
      <c r="C48" s="14" t="s">
        <v>34</v>
      </c>
      <c r="D48" s="14" t="s">
        <v>35</v>
      </c>
      <c r="E48" s="94">
        <v>0</v>
      </c>
      <c r="F48" s="18">
        <f t="shared" si="0"/>
        <v>0</v>
      </c>
    </row>
    <row r="49" spans="1:6">
      <c r="A49" s="127"/>
      <c r="B49" s="44">
        <v>4.2</v>
      </c>
      <c r="C49" s="14" t="s">
        <v>36</v>
      </c>
      <c r="D49" s="14" t="s">
        <v>37</v>
      </c>
      <c r="E49" s="94">
        <v>0</v>
      </c>
      <c r="F49" s="18">
        <f t="shared" si="0"/>
        <v>0</v>
      </c>
    </row>
    <row r="50" spans="1:6" ht="31.5">
      <c r="A50" s="128"/>
      <c r="B50" s="44">
        <v>4.3</v>
      </c>
      <c r="C50" s="14" t="s">
        <v>310</v>
      </c>
      <c r="D50" s="14" t="s">
        <v>38</v>
      </c>
      <c r="E50" s="94">
        <v>0</v>
      </c>
      <c r="F50" s="18">
        <f t="shared" si="0"/>
        <v>0</v>
      </c>
    </row>
    <row r="51" spans="1:6">
      <c r="A51" s="101"/>
      <c r="B51" s="44">
        <v>4.4000000000000004</v>
      </c>
      <c r="C51" s="14" t="s">
        <v>309</v>
      </c>
      <c r="D51" s="14" t="s">
        <v>38</v>
      </c>
      <c r="E51" s="94">
        <v>0</v>
      </c>
      <c r="F51" s="18">
        <f t="shared" ref="F51" si="5">E51*$R$3</f>
        <v>0</v>
      </c>
    </row>
    <row r="52" spans="1:6">
      <c r="A52" s="126" t="s">
        <v>39</v>
      </c>
      <c r="B52" s="44">
        <v>5.0999999999999996</v>
      </c>
      <c r="C52" s="14" t="s">
        <v>40</v>
      </c>
      <c r="D52" s="14" t="s">
        <v>41</v>
      </c>
      <c r="E52" s="94">
        <v>0</v>
      </c>
      <c r="F52" s="18">
        <f t="shared" si="0"/>
        <v>0</v>
      </c>
    </row>
    <row r="53" spans="1:6">
      <c r="A53" s="127"/>
      <c r="B53" s="44">
        <v>5.2</v>
      </c>
      <c r="C53" s="14" t="s">
        <v>42</v>
      </c>
      <c r="D53" s="14" t="s">
        <v>43</v>
      </c>
      <c r="E53" s="94">
        <v>0</v>
      </c>
      <c r="F53" s="18">
        <f t="shared" si="0"/>
        <v>0</v>
      </c>
    </row>
    <row r="54" spans="1:6">
      <c r="A54" s="127"/>
      <c r="B54" s="44">
        <v>5.3</v>
      </c>
      <c r="C54" s="14" t="s">
        <v>44</v>
      </c>
      <c r="D54" s="14" t="s">
        <v>45</v>
      </c>
      <c r="E54" s="94">
        <v>0</v>
      </c>
      <c r="F54" s="18">
        <f t="shared" si="0"/>
        <v>0</v>
      </c>
    </row>
    <row r="55" spans="1:6">
      <c r="A55" s="127"/>
      <c r="B55" s="44">
        <v>5.4</v>
      </c>
      <c r="C55" s="14" t="s">
        <v>46</v>
      </c>
      <c r="D55" s="14" t="s">
        <v>47</v>
      </c>
      <c r="E55" s="94">
        <v>0</v>
      </c>
      <c r="F55" s="18">
        <f t="shared" si="0"/>
        <v>0</v>
      </c>
    </row>
    <row r="56" spans="1:6" ht="31.5">
      <c r="A56" s="127"/>
      <c r="B56" s="44">
        <v>5.5</v>
      </c>
      <c r="C56" s="14" t="s">
        <v>311</v>
      </c>
      <c r="D56" s="14" t="s">
        <v>48</v>
      </c>
      <c r="E56" s="94">
        <v>0</v>
      </c>
      <c r="F56" s="18">
        <f t="shared" si="0"/>
        <v>0</v>
      </c>
    </row>
    <row r="57" spans="1:6" ht="31.5">
      <c r="A57" s="127"/>
      <c r="B57" s="44">
        <v>5.6</v>
      </c>
      <c r="C57" s="14" t="s">
        <v>317</v>
      </c>
      <c r="D57" s="14" t="s">
        <v>318</v>
      </c>
      <c r="E57" s="94">
        <v>0</v>
      </c>
      <c r="F57" s="18">
        <f t="shared" si="0"/>
        <v>0</v>
      </c>
    </row>
    <row r="58" spans="1:6" ht="31.5">
      <c r="A58" s="127"/>
      <c r="B58" s="44">
        <v>5.7</v>
      </c>
      <c r="C58" s="14" t="s">
        <v>49</v>
      </c>
      <c r="D58" s="14" t="s">
        <v>48</v>
      </c>
      <c r="E58" s="94">
        <v>0</v>
      </c>
      <c r="F58" s="18">
        <f t="shared" si="0"/>
        <v>0</v>
      </c>
    </row>
    <row r="59" spans="1:6">
      <c r="A59" s="127"/>
      <c r="B59" s="44">
        <v>5.8</v>
      </c>
      <c r="C59" s="14" t="s">
        <v>50</v>
      </c>
      <c r="D59" s="14" t="s">
        <v>52</v>
      </c>
      <c r="E59" s="94">
        <v>0</v>
      </c>
      <c r="F59" s="18">
        <f t="shared" si="0"/>
        <v>0</v>
      </c>
    </row>
    <row r="60" spans="1:6">
      <c r="A60" s="127"/>
      <c r="B60" s="44">
        <v>5.9</v>
      </c>
      <c r="C60" s="14" t="s">
        <v>51</v>
      </c>
      <c r="D60" s="14" t="s">
        <v>52</v>
      </c>
      <c r="E60" s="94">
        <v>0</v>
      </c>
      <c r="F60" s="18">
        <f t="shared" si="0"/>
        <v>0</v>
      </c>
    </row>
    <row r="61" spans="1:6">
      <c r="A61" s="127"/>
      <c r="B61" s="44" t="s">
        <v>201</v>
      </c>
      <c r="C61" s="14" t="s">
        <v>53</v>
      </c>
      <c r="D61" s="14" t="s">
        <v>146</v>
      </c>
      <c r="E61" s="94">
        <v>0</v>
      </c>
      <c r="F61" s="18">
        <f t="shared" si="0"/>
        <v>0</v>
      </c>
    </row>
    <row r="62" spans="1:6">
      <c r="A62" s="127"/>
      <c r="B62" s="44">
        <v>5.1100000000000003</v>
      </c>
      <c r="C62" s="14" t="s">
        <v>54</v>
      </c>
      <c r="D62" s="14" t="s">
        <v>55</v>
      </c>
      <c r="E62" s="94">
        <v>0</v>
      </c>
      <c r="F62" s="18">
        <f t="shared" si="0"/>
        <v>0</v>
      </c>
    </row>
    <row r="63" spans="1:6">
      <c r="A63" s="127"/>
      <c r="B63" s="44">
        <v>5.12</v>
      </c>
      <c r="C63" s="14" t="s">
        <v>56</v>
      </c>
      <c r="D63" s="14" t="s">
        <v>57</v>
      </c>
      <c r="E63" s="94">
        <v>0</v>
      </c>
      <c r="F63" s="18">
        <f t="shared" si="0"/>
        <v>0</v>
      </c>
    </row>
    <row r="64" spans="1:6">
      <c r="A64" s="127"/>
      <c r="B64" s="44">
        <v>5.13</v>
      </c>
      <c r="C64" s="14" t="s">
        <v>58</v>
      </c>
      <c r="D64" s="14" t="s">
        <v>147</v>
      </c>
      <c r="E64" s="94">
        <v>0</v>
      </c>
      <c r="F64" s="18">
        <f t="shared" si="0"/>
        <v>0</v>
      </c>
    </row>
    <row r="65" spans="1:6" ht="31.5">
      <c r="A65" s="120" t="s">
        <v>59</v>
      </c>
      <c r="B65" s="44">
        <v>6.1</v>
      </c>
      <c r="C65" s="14" t="s">
        <v>60</v>
      </c>
      <c r="D65" s="14" t="s">
        <v>148</v>
      </c>
      <c r="E65" s="94">
        <v>0</v>
      </c>
      <c r="F65" s="18">
        <f t="shared" si="0"/>
        <v>0</v>
      </c>
    </row>
    <row r="66" spans="1:6">
      <c r="A66" s="118"/>
      <c r="B66" s="44">
        <v>6.2</v>
      </c>
      <c r="C66" s="14" t="s">
        <v>61</v>
      </c>
      <c r="D66" s="14" t="s">
        <v>62</v>
      </c>
      <c r="E66" s="94">
        <v>0</v>
      </c>
      <c r="F66" s="18">
        <f t="shared" si="0"/>
        <v>0</v>
      </c>
    </row>
    <row r="67" spans="1:6">
      <c r="A67" s="118"/>
      <c r="B67" s="44">
        <v>6.3</v>
      </c>
      <c r="C67" s="14" t="s">
        <v>63</v>
      </c>
      <c r="D67" s="14" t="s">
        <v>64</v>
      </c>
      <c r="E67" s="94">
        <v>0</v>
      </c>
      <c r="F67" s="18">
        <f t="shared" si="0"/>
        <v>0</v>
      </c>
    </row>
    <row r="68" spans="1:6" ht="31.5">
      <c r="A68" s="118"/>
      <c r="B68" s="44" t="s">
        <v>264</v>
      </c>
      <c r="C68" s="14" t="s">
        <v>65</v>
      </c>
      <c r="D68" s="14" t="s">
        <v>211</v>
      </c>
      <c r="E68" s="94">
        <v>0</v>
      </c>
      <c r="F68" s="18">
        <f t="shared" si="0"/>
        <v>0</v>
      </c>
    </row>
    <row r="69" spans="1:6" ht="47.25">
      <c r="A69" s="118"/>
      <c r="B69" s="44" t="s">
        <v>265</v>
      </c>
      <c r="C69" s="14" t="s">
        <v>66</v>
      </c>
      <c r="D69" s="14" t="s">
        <v>211</v>
      </c>
      <c r="E69" s="94">
        <v>0</v>
      </c>
      <c r="F69" s="18">
        <f t="shared" si="0"/>
        <v>0</v>
      </c>
    </row>
    <row r="70" spans="1:6">
      <c r="A70" s="118"/>
      <c r="B70" s="44" t="s">
        <v>266</v>
      </c>
      <c r="C70" s="14" t="s">
        <v>275</v>
      </c>
      <c r="D70" s="14" t="s">
        <v>211</v>
      </c>
      <c r="E70" s="94">
        <v>0</v>
      </c>
      <c r="F70" s="18">
        <f t="shared" si="0"/>
        <v>0</v>
      </c>
    </row>
    <row r="71" spans="1:6" ht="47.25">
      <c r="A71" s="118"/>
      <c r="B71" s="44" t="s">
        <v>267</v>
      </c>
      <c r="C71" s="14" t="s">
        <v>276</v>
      </c>
      <c r="D71" s="14" t="s">
        <v>211</v>
      </c>
      <c r="E71" s="94">
        <v>0</v>
      </c>
      <c r="F71" s="18">
        <f t="shared" si="0"/>
        <v>0</v>
      </c>
    </row>
    <row r="72" spans="1:6" ht="63">
      <c r="A72" s="118"/>
      <c r="B72" s="44" t="s">
        <v>268</v>
      </c>
      <c r="C72" s="14" t="s">
        <v>277</v>
      </c>
      <c r="D72" s="14" t="s">
        <v>211</v>
      </c>
      <c r="E72" s="94">
        <v>0</v>
      </c>
      <c r="F72" s="18">
        <f t="shared" si="0"/>
        <v>0</v>
      </c>
    </row>
    <row r="73" spans="1:6" ht="63">
      <c r="A73" s="118"/>
      <c r="B73" s="44" t="s">
        <v>269</v>
      </c>
      <c r="C73" s="14" t="s">
        <v>278</v>
      </c>
      <c r="D73" s="14" t="s">
        <v>211</v>
      </c>
      <c r="E73" s="94">
        <v>0</v>
      </c>
      <c r="F73" s="18">
        <f t="shared" si="0"/>
        <v>0</v>
      </c>
    </row>
    <row r="74" spans="1:6" ht="63">
      <c r="A74" s="118"/>
      <c r="B74" s="44" t="s">
        <v>270</v>
      </c>
      <c r="C74" s="14" t="s">
        <v>279</v>
      </c>
      <c r="D74" s="14" t="s">
        <v>211</v>
      </c>
      <c r="E74" s="94">
        <v>0</v>
      </c>
      <c r="F74" s="18">
        <f t="shared" si="0"/>
        <v>0</v>
      </c>
    </row>
    <row r="75" spans="1:6" ht="31.5">
      <c r="A75" s="118"/>
      <c r="B75" s="44" t="s">
        <v>271</v>
      </c>
      <c r="C75" s="14" t="s">
        <v>334</v>
      </c>
      <c r="D75" s="14" t="s">
        <v>211</v>
      </c>
      <c r="E75" s="94">
        <v>0</v>
      </c>
      <c r="F75" s="18">
        <f t="shared" si="0"/>
        <v>0</v>
      </c>
    </row>
    <row r="76" spans="1:6" ht="63">
      <c r="A76" s="118"/>
      <c r="B76" s="44" t="s">
        <v>272</v>
      </c>
      <c r="C76" s="14" t="s">
        <v>280</v>
      </c>
      <c r="D76" s="14" t="s">
        <v>211</v>
      </c>
      <c r="E76" s="94">
        <v>0</v>
      </c>
      <c r="F76" s="18">
        <f t="shared" ref="F76" si="6">E76*$R$3</f>
        <v>0</v>
      </c>
    </row>
    <row r="77" spans="1:6" ht="31.5">
      <c r="A77" s="118"/>
      <c r="B77" s="44" t="s">
        <v>273</v>
      </c>
      <c r="C77" s="14" t="s">
        <v>281</v>
      </c>
      <c r="D77" s="14" t="s">
        <v>211</v>
      </c>
      <c r="E77" s="94">
        <v>0</v>
      </c>
      <c r="F77" s="18">
        <f t="shared" ref="F77:F78" si="7">E77*$R$3</f>
        <v>0</v>
      </c>
    </row>
    <row r="78" spans="1:6">
      <c r="A78" s="118"/>
      <c r="B78" s="44" t="s">
        <v>274</v>
      </c>
      <c r="C78" s="14" t="s">
        <v>282</v>
      </c>
      <c r="D78" s="14" t="s">
        <v>211</v>
      </c>
      <c r="E78" s="94">
        <v>0</v>
      </c>
      <c r="F78" s="18">
        <f t="shared" si="7"/>
        <v>0</v>
      </c>
    </row>
    <row r="79" spans="1:6">
      <c r="A79" s="118"/>
      <c r="B79" s="44" t="s">
        <v>283</v>
      </c>
      <c r="C79" s="14" t="s">
        <v>287</v>
      </c>
      <c r="D79" s="14" t="s">
        <v>211</v>
      </c>
      <c r="E79" s="94">
        <v>0</v>
      </c>
      <c r="F79" s="18">
        <f t="shared" ref="F79" si="8">E79*$R$3</f>
        <v>0</v>
      </c>
    </row>
    <row r="80" spans="1:6" ht="47.25">
      <c r="A80" s="118"/>
      <c r="B80" s="44" t="s">
        <v>284</v>
      </c>
      <c r="C80" s="14" t="s">
        <v>288</v>
      </c>
      <c r="D80" s="14" t="s">
        <v>211</v>
      </c>
      <c r="E80" s="94">
        <v>0</v>
      </c>
      <c r="F80" s="18">
        <f t="shared" ref="F80" si="9">E80*$R$3</f>
        <v>0</v>
      </c>
    </row>
    <row r="81" spans="1:6" ht="31.5">
      <c r="A81" s="118"/>
      <c r="B81" s="44" t="s">
        <v>285</v>
      </c>
      <c r="C81" s="14" t="s">
        <v>289</v>
      </c>
      <c r="D81" s="14" t="s">
        <v>211</v>
      </c>
      <c r="E81" s="94">
        <v>0</v>
      </c>
      <c r="F81" s="18">
        <f t="shared" ref="F81:F83" si="10">E81*$R$3</f>
        <v>0</v>
      </c>
    </row>
    <row r="82" spans="1:6" ht="47.25">
      <c r="A82" s="118"/>
      <c r="B82" s="44" t="s">
        <v>286</v>
      </c>
      <c r="C82" s="14" t="s">
        <v>293</v>
      </c>
      <c r="D82" s="14" t="s">
        <v>211</v>
      </c>
      <c r="E82" s="94">
        <v>0</v>
      </c>
      <c r="F82" s="18">
        <f t="shared" si="10"/>
        <v>0</v>
      </c>
    </row>
    <row r="83" spans="1:6">
      <c r="A83" s="118"/>
      <c r="B83" s="44" t="s">
        <v>290</v>
      </c>
      <c r="C83" s="14" t="s">
        <v>294</v>
      </c>
      <c r="D83" s="14" t="s">
        <v>211</v>
      </c>
      <c r="E83" s="94">
        <v>0</v>
      </c>
      <c r="F83" s="18">
        <f t="shared" si="10"/>
        <v>0</v>
      </c>
    </row>
    <row r="84" spans="1:6">
      <c r="A84" s="118"/>
      <c r="B84" s="44" t="s">
        <v>291</v>
      </c>
      <c r="C84" s="14" t="s">
        <v>295</v>
      </c>
      <c r="D84" s="14" t="s">
        <v>211</v>
      </c>
      <c r="E84" s="94">
        <v>0</v>
      </c>
      <c r="F84" s="18">
        <f t="shared" ref="F84" si="11">E84*$R$3</f>
        <v>0</v>
      </c>
    </row>
    <row r="85" spans="1:6" ht="31.5">
      <c r="A85" s="118"/>
      <c r="B85" s="44" t="s">
        <v>292</v>
      </c>
      <c r="C85" s="14" t="s">
        <v>296</v>
      </c>
      <c r="D85" s="14" t="s">
        <v>211</v>
      </c>
      <c r="E85" s="94">
        <v>0</v>
      </c>
      <c r="F85" s="18">
        <f t="shared" ref="F85" si="12">E85*$R$3</f>
        <v>0</v>
      </c>
    </row>
    <row r="86" spans="1:6" ht="47.25">
      <c r="A86" s="118"/>
      <c r="B86" s="44" t="s">
        <v>297</v>
      </c>
      <c r="C86" s="14" t="s">
        <v>298</v>
      </c>
      <c r="D86" s="14" t="s">
        <v>211</v>
      </c>
      <c r="E86" s="94">
        <v>0</v>
      </c>
      <c r="F86" s="18">
        <f t="shared" ref="F86" si="13">E86*$R$3</f>
        <v>0</v>
      </c>
    </row>
    <row r="87" spans="1:6">
      <c r="A87" s="118"/>
      <c r="B87" s="54">
        <v>6.5</v>
      </c>
      <c r="C87" s="14" t="s">
        <v>67</v>
      </c>
      <c r="D87" s="14" t="s">
        <v>211</v>
      </c>
      <c r="E87" s="94">
        <v>0</v>
      </c>
      <c r="F87" s="18">
        <f t="shared" si="0"/>
        <v>0</v>
      </c>
    </row>
    <row r="88" spans="1:6" ht="47.25">
      <c r="A88" s="118"/>
      <c r="B88" s="44">
        <v>6.7</v>
      </c>
      <c r="C88" s="14" t="s">
        <v>149</v>
      </c>
      <c r="D88" s="14" t="s">
        <v>68</v>
      </c>
      <c r="E88" s="94">
        <v>0</v>
      </c>
      <c r="F88" s="18">
        <f t="shared" si="0"/>
        <v>0</v>
      </c>
    </row>
    <row r="89" spans="1:6">
      <c r="A89" s="118"/>
      <c r="B89" s="44">
        <v>6.8</v>
      </c>
      <c r="C89" s="14" t="s">
        <v>69</v>
      </c>
      <c r="D89" s="14" t="s">
        <v>70</v>
      </c>
      <c r="E89" s="94">
        <v>0</v>
      </c>
      <c r="F89" s="18">
        <f t="shared" si="0"/>
        <v>0</v>
      </c>
    </row>
    <row r="90" spans="1:6">
      <c r="A90" s="118"/>
      <c r="B90" s="44">
        <v>6.9</v>
      </c>
      <c r="C90" s="14" t="s">
        <v>71</v>
      </c>
      <c r="D90" s="14" t="s">
        <v>72</v>
      </c>
      <c r="E90" s="94">
        <v>0</v>
      </c>
      <c r="F90" s="18">
        <f t="shared" si="0"/>
        <v>0</v>
      </c>
    </row>
    <row r="91" spans="1:6">
      <c r="A91" s="118"/>
      <c r="B91" s="44" t="s">
        <v>202</v>
      </c>
      <c r="C91" s="14" t="s">
        <v>73</v>
      </c>
      <c r="D91" s="14" t="s">
        <v>72</v>
      </c>
      <c r="E91" s="94">
        <v>0</v>
      </c>
      <c r="F91" s="18">
        <f t="shared" si="0"/>
        <v>0</v>
      </c>
    </row>
    <row r="92" spans="1:6">
      <c r="A92" s="118"/>
      <c r="B92" s="44">
        <v>6.11</v>
      </c>
      <c r="C92" s="14" t="s">
        <v>129</v>
      </c>
      <c r="D92" s="14" t="s">
        <v>72</v>
      </c>
      <c r="E92" s="94">
        <v>0</v>
      </c>
      <c r="F92" s="18">
        <f t="shared" si="0"/>
        <v>0</v>
      </c>
    </row>
    <row r="93" spans="1:6">
      <c r="A93" s="118"/>
      <c r="B93" s="44">
        <v>6.12</v>
      </c>
      <c r="C93" s="14" t="s">
        <v>74</v>
      </c>
      <c r="D93" s="14" t="s">
        <v>187</v>
      </c>
      <c r="E93" s="124" t="s">
        <v>322</v>
      </c>
      <c r="F93" s="125"/>
    </row>
    <row r="94" spans="1:6">
      <c r="A94" s="118"/>
      <c r="B94" s="44">
        <v>6.13</v>
      </c>
      <c r="C94" s="14" t="s">
        <v>75</v>
      </c>
      <c r="D94" s="14" t="s">
        <v>76</v>
      </c>
      <c r="E94" s="94">
        <v>0</v>
      </c>
      <c r="F94" s="18">
        <f t="shared" ref="F94:F164" si="14">E94*$R$3</f>
        <v>0</v>
      </c>
    </row>
    <row r="95" spans="1:6">
      <c r="A95" s="118"/>
      <c r="B95" s="44">
        <v>6.14</v>
      </c>
      <c r="C95" s="14" t="s">
        <v>77</v>
      </c>
      <c r="D95" s="14" t="s">
        <v>78</v>
      </c>
      <c r="E95" s="94">
        <v>0</v>
      </c>
      <c r="F95" s="18">
        <f t="shared" si="14"/>
        <v>0</v>
      </c>
    </row>
    <row r="96" spans="1:6">
      <c r="A96" s="118"/>
      <c r="B96" s="44">
        <v>6.15</v>
      </c>
      <c r="C96" s="14" t="s">
        <v>79</v>
      </c>
      <c r="D96" s="14" t="s">
        <v>78</v>
      </c>
      <c r="E96" s="94">
        <v>0</v>
      </c>
      <c r="F96" s="18">
        <f t="shared" si="14"/>
        <v>0</v>
      </c>
    </row>
    <row r="97" spans="1:6" ht="31.5">
      <c r="A97" s="118"/>
      <c r="B97" s="44">
        <v>6.16</v>
      </c>
      <c r="C97" s="14" t="s">
        <v>80</v>
      </c>
      <c r="D97" s="14" t="s">
        <v>312</v>
      </c>
      <c r="E97" s="94">
        <v>0</v>
      </c>
      <c r="F97" s="18">
        <f t="shared" si="14"/>
        <v>0</v>
      </c>
    </row>
    <row r="98" spans="1:6">
      <c r="A98" s="118"/>
      <c r="B98" s="44">
        <v>6.17</v>
      </c>
      <c r="C98" s="14" t="s">
        <v>313</v>
      </c>
      <c r="D98" s="14" t="s">
        <v>150</v>
      </c>
      <c r="E98" s="94">
        <v>0</v>
      </c>
      <c r="F98" s="18">
        <f t="shared" si="14"/>
        <v>0</v>
      </c>
    </row>
    <row r="99" spans="1:6">
      <c r="A99" s="118"/>
      <c r="B99" s="44" t="s">
        <v>314</v>
      </c>
      <c r="C99" s="14" t="s">
        <v>315</v>
      </c>
      <c r="D99" s="14" t="s">
        <v>150</v>
      </c>
      <c r="E99" s="94">
        <v>0</v>
      </c>
      <c r="F99" s="18">
        <f t="shared" ref="F99" si="15">E99*$R$3</f>
        <v>0</v>
      </c>
    </row>
    <row r="100" spans="1:6" ht="31.5">
      <c r="A100" s="118"/>
      <c r="B100" s="44">
        <v>6.18</v>
      </c>
      <c r="C100" s="14" t="s">
        <v>81</v>
      </c>
      <c r="D100" s="14" t="s">
        <v>82</v>
      </c>
      <c r="E100" s="94">
        <v>0</v>
      </c>
      <c r="F100" s="18">
        <f t="shared" si="14"/>
        <v>0</v>
      </c>
    </row>
    <row r="101" spans="1:6" ht="31.5">
      <c r="A101" s="118"/>
      <c r="B101" s="44">
        <v>6.19</v>
      </c>
      <c r="C101" s="14" t="s">
        <v>151</v>
      </c>
      <c r="D101" s="14" t="s">
        <v>82</v>
      </c>
      <c r="E101" s="94">
        <v>0</v>
      </c>
      <c r="F101" s="18">
        <f t="shared" si="14"/>
        <v>0</v>
      </c>
    </row>
    <row r="102" spans="1:6" ht="31.5">
      <c r="A102" s="118"/>
      <c r="B102" s="44" t="s">
        <v>203</v>
      </c>
      <c r="C102" s="14" t="s">
        <v>152</v>
      </c>
      <c r="D102" s="14" t="s">
        <v>82</v>
      </c>
      <c r="E102" s="94">
        <v>0</v>
      </c>
      <c r="F102" s="18">
        <f t="shared" si="14"/>
        <v>0</v>
      </c>
    </row>
    <row r="103" spans="1:6" ht="31.5">
      <c r="A103" s="118"/>
      <c r="B103" s="44" t="s">
        <v>316</v>
      </c>
      <c r="C103" s="14" t="s">
        <v>319</v>
      </c>
      <c r="D103" s="14" t="s">
        <v>211</v>
      </c>
      <c r="E103" s="94">
        <v>0</v>
      </c>
      <c r="F103" s="18">
        <f t="shared" ref="F103" si="16">E103*$R$3</f>
        <v>0</v>
      </c>
    </row>
    <row r="104" spans="1:6">
      <c r="A104" s="118"/>
      <c r="B104" s="44">
        <v>6.21</v>
      </c>
      <c r="C104" s="14" t="s">
        <v>83</v>
      </c>
      <c r="D104" s="14" t="s">
        <v>84</v>
      </c>
      <c r="E104" s="94">
        <v>0</v>
      </c>
      <c r="F104" s="18">
        <f t="shared" si="14"/>
        <v>0</v>
      </c>
    </row>
    <row r="105" spans="1:6">
      <c r="A105" s="119"/>
      <c r="B105" s="44">
        <v>6.22</v>
      </c>
      <c r="C105" s="14" t="s">
        <v>160</v>
      </c>
      <c r="D105" s="14" t="s">
        <v>84</v>
      </c>
      <c r="E105" s="94">
        <v>0</v>
      </c>
      <c r="F105" s="18">
        <f t="shared" si="14"/>
        <v>0</v>
      </c>
    </row>
    <row r="106" spans="1:6" ht="31.5">
      <c r="A106" s="101"/>
      <c r="B106" s="44">
        <v>6.23</v>
      </c>
      <c r="C106" s="14" t="s">
        <v>237</v>
      </c>
      <c r="D106" s="14" t="s">
        <v>211</v>
      </c>
      <c r="E106" s="94">
        <v>0</v>
      </c>
      <c r="F106" s="18">
        <f t="shared" si="14"/>
        <v>0</v>
      </c>
    </row>
    <row r="107" spans="1:6">
      <c r="A107" s="101"/>
      <c r="B107" s="44">
        <v>6.24</v>
      </c>
      <c r="C107" s="14" t="s">
        <v>224</v>
      </c>
      <c r="D107" s="14" t="s">
        <v>211</v>
      </c>
      <c r="E107" s="94">
        <v>0</v>
      </c>
      <c r="F107" s="18">
        <f t="shared" ref="F107" si="17">E107*$R$3</f>
        <v>0</v>
      </c>
    </row>
    <row r="108" spans="1:6">
      <c r="A108" s="101"/>
      <c r="B108" s="44">
        <v>6.25</v>
      </c>
      <c r="C108" s="14" t="s">
        <v>225</v>
      </c>
      <c r="D108" s="14" t="s">
        <v>299</v>
      </c>
      <c r="E108" s="94">
        <v>0</v>
      </c>
      <c r="F108" s="18">
        <f t="shared" ref="F108" si="18">E108*$R$3</f>
        <v>0</v>
      </c>
    </row>
    <row r="109" spans="1:6" ht="31.5">
      <c r="A109" s="101"/>
      <c r="B109" s="44">
        <v>6.26</v>
      </c>
      <c r="C109" s="14" t="s">
        <v>227</v>
      </c>
      <c r="D109" s="14" t="s">
        <v>226</v>
      </c>
      <c r="E109" s="94">
        <v>0</v>
      </c>
      <c r="F109" s="18">
        <f t="shared" ref="F109:F110" si="19">E109*$R$3</f>
        <v>0</v>
      </c>
    </row>
    <row r="110" spans="1:6">
      <c r="A110" s="101"/>
      <c r="B110" s="44">
        <v>6.27</v>
      </c>
      <c r="C110" s="14" t="s">
        <v>236</v>
      </c>
      <c r="D110" s="14" t="s">
        <v>72</v>
      </c>
      <c r="E110" s="94">
        <v>0</v>
      </c>
      <c r="F110" s="18">
        <f t="shared" si="19"/>
        <v>0</v>
      </c>
    </row>
    <row r="111" spans="1:6">
      <c r="A111" s="101"/>
      <c r="B111" s="44">
        <v>6.28</v>
      </c>
      <c r="C111" s="14" t="s">
        <v>238</v>
      </c>
      <c r="D111" s="14" t="s">
        <v>239</v>
      </c>
      <c r="E111" s="94">
        <v>0</v>
      </c>
      <c r="F111" s="18">
        <f t="shared" ref="F111:F113" si="20">E111*$R$3</f>
        <v>0</v>
      </c>
    </row>
    <row r="112" spans="1:6">
      <c r="A112" s="101"/>
      <c r="B112" s="44">
        <v>6.29</v>
      </c>
      <c r="C112" s="14" t="s">
        <v>242</v>
      </c>
      <c r="D112" s="14" t="s">
        <v>243</v>
      </c>
      <c r="E112" s="94">
        <v>0</v>
      </c>
      <c r="F112" s="18">
        <f t="shared" si="20"/>
        <v>0</v>
      </c>
    </row>
    <row r="113" spans="1:6">
      <c r="A113" s="101"/>
      <c r="B113" s="44" t="s">
        <v>245</v>
      </c>
      <c r="C113" s="14" t="s">
        <v>246</v>
      </c>
      <c r="D113" s="14" t="s">
        <v>247</v>
      </c>
      <c r="E113" s="94">
        <v>0</v>
      </c>
      <c r="F113" s="18">
        <f t="shared" si="20"/>
        <v>0</v>
      </c>
    </row>
    <row r="114" spans="1:6" ht="31.5">
      <c r="A114" s="102" t="s">
        <v>85</v>
      </c>
      <c r="B114" s="44">
        <v>7.1</v>
      </c>
      <c r="C114" s="14" t="s">
        <v>86</v>
      </c>
      <c r="D114" s="14" t="s">
        <v>87</v>
      </c>
      <c r="E114" s="94">
        <v>0</v>
      </c>
      <c r="F114" s="18">
        <f t="shared" si="14"/>
        <v>0</v>
      </c>
    </row>
    <row r="115" spans="1:6">
      <c r="A115" s="120" t="s">
        <v>88</v>
      </c>
      <c r="B115" s="44">
        <v>8.1</v>
      </c>
      <c r="C115" s="14" t="s">
        <v>89</v>
      </c>
      <c r="D115" s="14" t="s">
        <v>323</v>
      </c>
      <c r="E115" s="94">
        <v>0</v>
      </c>
      <c r="F115" s="18">
        <f t="shared" si="14"/>
        <v>0</v>
      </c>
    </row>
    <row r="116" spans="1:6">
      <c r="A116" s="118"/>
      <c r="B116" s="44" t="s">
        <v>324</v>
      </c>
      <c r="C116" s="14" t="s">
        <v>90</v>
      </c>
      <c r="D116" s="14" t="s">
        <v>323</v>
      </c>
      <c r="E116" s="94">
        <v>0</v>
      </c>
      <c r="F116" s="18">
        <f t="shared" si="14"/>
        <v>0</v>
      </c>
    </row>
    <row r="117" spans="1:6" ht="31.5">
      <c r="A117" s="120" t="s">
        <v>91</v>
      </c>
      <c r="B117" s="44">
        <v>9.1</v>
      </c>
      <c r="C117" s="14" t="s">
        <v>92</v>
      </c>
      <c r="D117" s="14" t="s">
        <v>154</v>
      </c>
      <c r="E117" s="94">
        <v>0</v>
      </c>
      <c r="F117" s="18">
        <f t="shared" si="14"/>
        <v>0</v>
      </c>
    </row>
    <row r="118" spans="1:6">
      <c r="A118" s="118"/>
      <c r="B118" s="44">
        <v>9.1999999999999993</v>
      </c>
      <c r="C118" s="14" t="s">
        <v>93</v>
      </c>
      <c r="D118" s="14" t="s">
        <v>153</v>
      </c>
      <c r="E118" s="94">
        <v>0</v>
      </c>
      <c r="F118" s="18">
        <f t="shared" si="14"/>
        <v>0</v>
      </c>
    </row>
    <row r="119" spans="1:6">
      <c r="A119" s="118"/>
      <c r="B119" s="44">
        <v>9.3000000000000007</v>
      </c>
      <c r="C119" s="14" t="s">
        <v>94</v>
      </c>
      <c r="D119" s="14" t="s">
        <v>153</v>
      </c>
      <c r="E119" s="94">
        <v>0</v>
      </c>
      <c r="F119" s="18">
        <f t="shared" si="14"/>
        <v>0</v>
      </c>
    </row>
    <row r="120" spans="1:6">
      <c r="A120" s="118"/>
      <c r="B120" s="44">
        <v>9.4</v>
      </c>
      <c r="C120" s="14" t="s">
        <v>95</v>
      </c>
      <c r="D120" s="14" t="s">
        <v>84</v>
      </c>
      <c r="E120" s="94">
        <v>0</v>
      </c>
      <c r="F120" s="18">
        <f t="shared" si="14"/>
        <v>0</v>
      </c>
    </row>
    <row r="121" spans="1:6" ht="51.75" customHeight="1">
      <c r="A121" s="119"/>
      <c r="B121" s="44">
        <v>9.5</v>
      </c>
      <c r="C121" s="14" t="s">
        <v>320</v>
      </c>
      <c r="D121" s="14" t="s">
        <v>211</v>
      </c>
      <c r="E121" s="94">
        <v>0</v>
      </c>
      <c r="F121" s="18">
        <f t="shared" ref="F121" si="21">E121*$R$3</f>
        <v>0</v>
      </c>
    </row>
    <row r="122" spans="1:6">
      <c r="A122" s="120" t="s">
        <v>96</v>
      </c>
      <c r="B122" s="44">
        <v>10.1</v>
      </c>
      <c r="C122" s="14" t="s">
        <v>192</v>
      </c>
      <c r="D122" s="14" t="s">
        <v>155</v>
      </c>
      <c r="E122" s="94">
        <v>0</v>
      </c>
      <c r="F122" s="18">
        <f t="shared" si="14"/>
        <v>0</v>
      </c>
    </row>
    <row r="123" spans="1:6">
      <c r="A123" s="118"/>
      <c r="B123" s="44">
        <v>10.199999999999999</v>
      </c>
      <c r="C123" s="14" t="s">
        <v>97</v>
      </c>
      <c r="D123" s="14" t="s">
        <v>156</v>
      </c>
      <c r="E123" s="94">
        <v>0</v>
      </c>
      <c r="F123" s="18">
        <f t="shared" si="14"/>
        <v>0</v>
      </c>
    </row>
    <row r="124" spans="1:6">
      <c r="A124" s="119"/>
      <c r="B124" s="44">
        <v>10.3</v>
      </c>
      <c r="C124" s="14" t="s">
        <v>157</v>
      </c>
      <c r="D124" s="14" t="s">
        <v>156</v>
      </c>
      <c r="E124" s="94">
        <v>0</v>
      </c>
      <c r="F124" s="18">
        <f t="shared" si="14"/>
        <v>0</v>
      </c>
    </row>
    <row r="125" spans="1:6">
      <c r="A125" s="120" t="s">
        <v>98</v>
      </c>
      <c r="B125" s="44">
        <v>11.1</v>
      </c>
      <c r="C125" s="14" t="s">
        <v>99</v>
      </c>
      <c r="D125" s="14" t="s">
        <v>100</v>
      </c>
      <c r="E125" s="94">
        <v>0</v>
      </c>
      <c r="F125" s="18">
        <f t="shared" si="14"/>
        <v>0</v>
      </c>
    </row>
    <row r="126" spans="1:6">
      <c r="A126" s="118"/>
      <c r="B126" s="44">
        <v>11.2</v>
      </c>
      <c r="C126" s="14" t="s">
        <v>101</v>
      </c>
      <c r="D126" s="14" t="s">
        <v>102</v>
      </c>
      <c r="E126" s="94">
        <v>0</v>
      </c>
      <c r="F126" s="18">
        <f t="shared" si="14"/>
        <v>0</v>
      </c>
    </row>
    <row r="127" spans="1:6">
      <c r="A127" s="118"/>
      <c r="B127" s="44">
        <v>11.3</v>
      </c>
      <c r="C127" s="14" t="s">
        <v>103</v>
      </c>
      <c r="D127" s="14" t="s">
        <v>104</v>
      </c>
      <c r="E127" s="94">
        <v>0</v>
      </c>
      <c r="F127" s="18">
        <f t="shared" si="14"/>
        <v>0</v>
      </c>
    </row>
    <row r="128" spans="1:6">
      <c r="A128" s="118"/>
      <c r="B128" s="44">
        <v>11.4</v>
      </c>
      <c r="C128" s="14" t="s">
        <v>105</v>
      </c>
      <c r="D128" s="14" t="s">
        <v>106</v>
      </c>
      <c r="E128" s="94">
        <v>0</v>
      </c>
      <c r="F128" s="18">
        <f t="shared" si="14"/>
        <v>0</v>
      </c>
    </row>
    <row r="129" spans="1:13">
      <c r="A129" s="118"/>
      <c r="B129" s="44">
        <v>11.5</v>
      </c>
      <c r="C129" s="14" t="s">
        <v>107</v>
      </c>
      <c r="D129" s="14" t="s">
        <v>108</v>
      </c>
      <c r="E129" s="94">
        <v>0</v>
      </c>
      <c r="F129" s="18">
        <f t="shared" si="14"/>
        <v>0</v>
      </c>
    </row>
    <row r="130" spans="1:13">
      <c r="A130" s="118"/>
      <c r="B130" s="44">
        <v>11.6</v>
      </c>
      <c r="C130" s="14" t="s">
        <v>109</v>
      </c>
      <c r="D130" s="14"/>
      <c r="E130" s="94">
        <v>0</v>
      </c>
      <c r="F130" s="18">
        <f t="shared" si="14"/>
        <v>0</v>
      </c>
    </row>
    <row r="131" spans="1:13">
      <c r="A131" s="118"/>
      <c r="B131" s="44">
        <v>11.7</v>
      </c>
      <c r="C131" s="14" t="s">
        <v>214</v>
      </c>
      <c r="D131" s="14" t="s">
        <v>100</v>
      </c>
      <c r="E131" s="94">
        <v>0</v>
      </c>
      <c r="F131" s="18">
        <f t="shared" ref="F131" si="22">E131*$R$3</f>
        <v>0</v>
      </c>
    </row>
    <row r="132" spans="1:13" ht="47.25">
      <c r="A132" s="119"/>
      <c r="B132" s="44">
        <v>11.8</v>
      </c>
      <c r="C132" s="14" t="s">
        <v>221</v>
      </c>
      <c r="D132" s="14" t="s">
        <v>84</v>
      </c>
      <c r="E132" s="94">
        <v>0</v>
      </c>
      <c r="F132" s="18">
        <f t="shared" ref="F132" si="23">E132*$R$3</f>
        <v>0</v>
      </c>
    </row>
    <row r="133" spans="1:13" ht="31.5">
      <c r="A133" s="126" t="s">
        <v>110</v>
      </c>
      <c r="B133" s="44">
        <v>12.1</v>
      </c>
      <c r="C133" s="14" t="s">
        <v>111</v>
      </c>
      <c r="D133" s="14" t="s">
        <v>112</v>
      </c>
      <c r="E133" s="94">
        <v>0</v>
      </c>
      <c r="F133" s="18">
        <f t="shared" si="14"/>
        <v>0</v>
      </c>
    </row>
    <row r="134" spans="1:13" ht="31.5">
      <c r="A134" s="127"/>
      <c r="B134" s="44">
        <v>12.2</v>
      </c>
      <c r="C134" s="14" t="s">
        <v>113</v>
      </c>
      <c r="D134" s="14" t="s">
        <v>114</v>
      </c>
      <c r="E134" s="94">
        <v>0</v>
      </c>
      <c r="F134" s="18">
        <f t="shared" si="14"/>
        <v>0</v>
      </c>
    </row>
    <row r="135" spans="1:13">
      <c r="A135" s="127"/>
      <c r="B135" s="44">
        <v>12.3</v>
      </c>
      <c r="C135" s="14" t="s">
        <v>115</v>
      </c>
      <c r="D135" s="14" t="s">
        <v>112</v>
      </c>
      <c r="E135" s="94">
        <v>0</v>
      </c>
      <c r="F135" s="18">
        <f t="shared" si="14"/>
        <v>0</v>
      </c>
    </row>
    <row r="136" spans="1:13">
      <c r="A136" s="128"/>
      <c r="B136" s="44">
        <v>12.4</v>
      </c>
      <c r="C136" s="14" t="s">
        <v>116</v>
      </c>
      <c r="D136" s="14" t="s">
        <v>84</v>
      </c>
      <c r="E136" s="94">
        <v>0</v>
      </c>
      <c r="F136" s="18">
        <f t="shared" si="14"/>
        <v>0</v>
      </c>
    </row>
    <row r="137" spans="1:13" ht="35.25" customHeight="1">
      <c r="A137" s="120" t="s">
        <v>189</v>
      </c>
      <c r="B137" s="44">
        <v>13.1</v>
      </c>
      <c r="C137" s="14" t="s">
        <v>118</v>
      </c>
      <c r="D137" s="14" t="s">
        <v>119</v>
      </c>
      <c r="E137" s="94">
        <v>0</v>
      </c>
      <c r="F137" s="18">
        <f t="shared" si="14"/>
        <v>0</v>
      </c>
      <c r="M137" s="15"/>
    </row>
    <row r="138" spans="1:13">
      <c r="A138" s="118"/>
      <c r="B138" s="44">
        <v>13.2</v>
      </c>
      <c r="C138" s="14" t="s">
        <v>120</v>
      </c>
      <c r="D138" s="14" t="s">
        <v>121</v>
      </c>
      <c r="E138" s="94">
        <v>0</v>
      </c>
      <c r="F138" s="18">
        <f t="shared" si="14"/>
        <v>0</v>
      </c>
    </row>
    <row r="139" spans="1:13">
      <c r="A139" s="118"/>
      <c r="B139" s="44">
        <v>13.3</v>
      </c>
      <c r="C139" s="14" t="s">
        <v>188</v>
      </c>
      <c r="D139" s="14" t="s">
        <v>122</v>
      </c>
      <c r="E139" s="94">
        <v>0</v>
      </c>
      <c r="F139" s="18">
        <f t="shared" si="14"/>
        <v>0</v>
      </c>
    </row>
    <row r="140" spans="1:13">
      <c r="A140" s="119"/>
      <c r="B140" s="44">
        <v>13.4</v>
      </c>
      <c r="C140" s="14" t="s">
        <v>190</v>
      </c>
      <c r="D140" s="14" t="s">
        <v>191</v>
      </c>
      <c r="E140" s="94">
        <v>0</v>
      </c>
      <c r="F140" s="18">
        <f t="shared" si="14"/>
        <v>0</v>
      </c>
    </row>
    <row r="141" spans="1:13" ht="31.5">
      <c r="A141" s="120" t="s">
        <v>123</v>
      </c>
      <c r="B141" s="44">
        <v>14.1</v>
      </c>
      <c r="C141" s="14" t="s">
        <v>124</v>
      </c>
      <c r="D141" s="14" t="s">
        <v>158</v>
      </c>
      <c r="E141" s="94">
        <v>0</v>
      </c>
      <c r="F141" s="18">
        <f t="shared" si="14"/>
        <v>0</v>
      </c>
    </row>
    <row r="142" spans="1:13" ht="31.5">
      <c r="A142" s="119"/>
      <c r="B142" s="44">
        <v>14.2</v>
      </c>
      <c r="C142" s="14" t="s">
        <v>124</v>
      </c>
      <c r="D142" s="14" t="s">
        <v>159</v>
      </c>
      <c r="E142" s="94">
        <v>0</v>
      </c>
      <c r="F142" s="18">
        <f t="shared" si="14"/>
        <v>0</v>
      </c>
    </row>
    <row r="143" spans="1:13" ht="31.5">
      <c r="A143" s="115"/>
      <c r="B143" s="44">
        <v>14.3</v>
      </c>
      <c r="C143" s="14" t="s">
        <v>333</v>
      </c>
      <c r="D143" s="14" t="s">
        <v>158</v>
      </c>
      <c r="E143" s="94">
        <v>0</v>
      </c>
      <c r="F143" s="18">
        <f t="shared" ref="F143:F144" si="24">E143*$R$3</f>
        <v>0</v>
      </c>
    </row>
    <row r="144" spans="1:13" ht="31.5">
      <c r="A144" s="115"/>
      <c r="B144" s="44">
        <v>14.4</v>
      </c>
      <c r="C144" s="14" t="s">
        <v>333</v>
      </c>
      <c r="D144" s="14" t="s">
        <v>159</v>
      </c>
      <c r="E144" s="94">
        <v>0</v>
      </c>
      <c r="F144" s="18">
        <f t="shared" si="24"/>
        <v>0</v>
      </c>
    </row>
    <row r="145" spans="1:6">
      <c r="A145" s="103" t="s">
        <v>125</v>
      </c>
      <c r="B145" s="44">
        <v>15.1</v>
      </c>
      <c r="C145" s="98"/>
      <c r="D145" s="14"/>
      <c r="E145" s="94">
        <v>0</v>
      </c>
      <c r="F145" s="18">
        <f t="shared" si="14"/>
        <v>0</v>
      </c>
    </row>
    <row r="146" spans="1:6">
      <c r="A146" s="103" t="s">
        <v>126</v>
      </c>
      <c r="B146" s="44">
        <v>15.2</v>
      </c>
      <c r="C146" s="98"/>
      <c r="D146" s="14"/>
      <c r="E146" s="94">
        <v>0</v>
      </c>
      <c r="F146" s="18">
        <f t="shared" si="14"/>
        <v>0</v>
      </c>
    </row>
    <row r="147" spans="1:6">
      <c r="A147" s="103" t="s">
        <v>127</v>
      </c>
      <c r="B147" s="44">
        <v>15.3</v>
      </c>
      <c r="C147" s="98"/>
      <c r="D147" s="14"/>
      <c r="E147" s="95">
        <v>0</v>
      </c>
      <c r="F147" s="18">
        <f t="shared" si="14"/>
        <v>0</v>
      </c>
    </row>
    <row r="148" spans="1:6">
      <c r="A148" s="132" t="s">
        <v>165</v>
      </c>
      <c r="B148" s="133"/>
      <c r="C148" s="133"/>
      <c r="D148" s="133"/>
      <c r="E148" s="96"/>
      <c r="F148" s="16"/>
    </row>
    <row r="149" spans="1:6" ht="32.25" customHeight="1">
      <c r="A149" s="103" t="s">
        <v>165</v>
      </c>
      <c r="B149" s="44">
        <v>16.100000000000001</v>
      </c>
      <c r="C149" s="124" t="s">
        <v>257</v>
      </c>
      <c r="D149" s="129"/>
      <c r="E149" s="97">
        <v>0</v>
      </c>
      <c r="F149" s="18">
        <f t="shared" si="14"/>
        <v>0</v>
      </c>
    </row>
    <row r="150" spans="1:6" ht="32.25" customHeight="1">
      <c r="A150" s="103" t="s">
        <v>165</v>
      </c>
      <c r="B150" s="44">
        <v>16.2</v>
      </c>
      <c r="C150" s="124" t="s">
        <v>167</v>
      </c>
      <c r="D150" s="129"/>
      <c r="E150" s="94">
        <v>0</v>
      </c>
      <c r="F150" s="18">
        <f t="shared" si="14"/>
        <v>0</v>
      </c>
    </row>
    <row r="151" spans="1:6" ht="32.25" customHeight="1">
      <c r="A151" s="103" t="s">
        <v>165</v>
      </c>
      <c r="B151" s="44">
        <v>16.3</v>
      </c>
      <c r="C151" s="124" t="s">
        <v>168</v>
      </c>
      <c r="D151" s="129"/>
      <c r="E151" s="97">
        <v>0</v>
      </c>
      <c r="F151" s="18">
        <f t="shared" si="14"/>
        <v>0</v>
      </c>
    </row>
    <row r="152" spans="1:6" ht="32.25" customHeight="1">
      <c r="A152" s="103" t="s">
        <v>165</v>
      </c>
      <c r="B152" s="44">
        <v>16.399999999999999</v>
      </c>
      <c r="C152" s="124" t="s">
        <v>169</v>
      </c>
      <c r="D152" s="129" t="s">
        <v>169</v>
      </c>
      <c r="E152" s="94">
        <v>0</v>
      </c>
      <c r="F152" s="18">
        <f t="shared" si="14"/>
        <v>0</v>
      </c>
    </row>
    <row r="153" spans="1:6" ht="32.25" customHeight="1">
      <c r="A153" s="103" t="s">
        <v>165</v>
      </c>
      <c r="B153" s="44">
        <v>16.5</v>
      </c>
      <c r="C153" s="124" t="s">
        <v>170</v>
      </c>
      <c r="D153" s="129" t="s">
        <v>170</v>
      </c>
      <c r="E153" s="97">
        <v>0</v>
      </c>
      <c r="F153" s="18">
        <f t="shared" si="14"/>
        <v>0</v>
      </c>
    </row>
    <row r="154" spans="1:6" ht="32.25" customHeight="1">
      <c r="A154" s="103" t="s">
        <v>165</v>
      </c>
      <c r="B154" s="44">
        <v>16.600000000000001</v>
      </c>
      <c r="C154" s="124" t="s">
        <v>171</v>
      </c>
      <c r="D154" s="129" t="s">
        <v>171</v>
      </c>
      <c r="E154" s="94">
        <v>0</v>
      </c>
      <c r="F154" s="18">
        <f t="shared" si="14"/>
        <v>0</v>
      </c>
    </row>
    <row r="155" spans="1:6" ht="32.25" customHeight="1">
      <c r="A155" s="103" t="s">
        <v>165</v>
      </c>
      <c r="B155" s="44">
        <v>16.7</v>
      </c>
      <c r="C155" s="124" t="s">
        <v>172</v>
      </c>
      <c r="D155" s="129" t="s">
        <v>172</v>
      </c>
      <c r="E155" s="97">
        <v>0</v>
      </c>
      <c r="F155" s="18">
        <f t="shared" si="14"/>
        <v>0</v>
      </c>
    </row>
    <row r="156" spans="1:6" ht="32.25" customHeight="1">
      <c r="A156" s="103" t="s">
        <v>165</v>
      </c>
      <c r="B156" s="44">
        <v>16.8</v>
      </c>
      <c r="C156" s="124" t="s">
        <v>173</v>
      </c>
      <c r="D156" s="129" t="s">
        <v>173</v>
      </c>
      <c r="E156" s="94">
        <v>0</v>
      </c>
      <c r="F156" s="18">
        <f t="shared" si="14"/>
        <v>0</v>
      </c>
    </row>
    <row r="157" spans="1:6" ht="32.25" customHeight="1">
      <c r="A157" s="103" t="s">
        <v>165</v>
      </c>
      <c r="B157" s="44">
        <v>16.899999999999999</v>
      </c>
      <c r="C157" s="124" t="s">
        <v>181</v>
      </c>
      <c r="D157" s="129" t="s">
        <v>174</v>
      </c>
      <c r="E157" s="97">
        <v>0</v>
      </c>
      <c r="F157" s="18">
        <f t="shared" si="14"/>
        <v>0</v>
      </c>
    </row>
    <row r="158" spans="1:6" ht="32.25" customHeight="1">
      <c r="A158" s="103" t="s">
        <v>165</v>
      </c>
      <c r="B158" s="44" t="s">
        <v>230</v>
      </c>
      <c r="C158" s="124" t="s">
        <v>175</v>
      </c>
      <c r="D158" s="129" t="s">
        <v>175</v>
      </c>
      <c r="E158" s="94">
        <v>0</v>
      </c>
      <c r="F158" s="18">
        <f t="shared" si="14"/>
        <v>0</v>
      </c>
    </row>
    <row r="159" spans="1:6" ht="32.25" customHeight="1">
      <c r="A159" s="103" t="s">
        <v>165</v>
      </c>
      <c r="B159" s="44" t="s">
        <v>251</v>
      </c>
      <c r="C159" s="124" t="s">
        <v>176</v>
      </c>
      <c r="D159" s="129" t="s">
        <v>176</v>
      </c>
      <c r="E159" s="97">
        <v>0</v>
      </c>
      <c r="F159" s="18">
        <f t="shared" si="14"/>
        <v>0</v>
      </c>
    </row>
    <row r="160" spans="1:6" ht="32.25" customHeight="1">
      <c r="A160" s="103" t="s">
        <v>165</v>
      </c>
      <c r="B160" s="44" t="s">
        <v>252</v>
      </c>
      <c r="C160" s="124" t="s">
        <v>177</v>
      </c>
      <c r="D160" s="129" t="s">
        <v>177</v>
      </c>
      <c r="E160" s="94">
        <v>0</v>
      </c>
      <c r="F160" s="18">
        <f t="shared" si="14"/>
        <v>0</v>
      </c>
    </row>
    <row r="161" spans="1:6" ht="32.25" customHeight="1">
      <c r="A161" s="103" t="s">
        <v>165</v>
      </c>
      <c r="B161" s="44" t="s">
        <v>253</v>
      </c>
      <c r="C161" s="124" t="s">
        <v>178</v>
      </c>
      <c r="D161" s="129" t="s">
        <v>178</v>
      </c>
      <c r="E161" s="97">
        <v>0</v>
      </c>
      <c r="F161" s="18">
        <f t="shared" si="14"/>
        <v>0</v>
      </c>
    </row>
    <row r="162" spans="1:6" ht="32.25" customHeight="1">
      <c r="A162" s="103" t="s">
        <v>165</v>
      </c>
      <c r="B162" s="44" t="s">
        <v>254</v>
      </c>
      <c r="C162" s="124" t="s">
        <v>179</v>
      </c>
      <c r="D162" s="129" t="s">
        <v>179</v>
      </c>
      <c r="E162" s="94">
        <v>0</v>
      </c>
      <c r="F162" s="18">
        <f t="shared" si="14"/>
        <v>0</v>
      </c>
    </row>
    <row r="163" spans="1:6" ht="32.25" customHeight="1">
      <c r="A163" s="103" t="s">
        <v>165</v>
      </c>
      <c r="B163" s="44" t="s">
        <v>255</v>
      </c>
      <c r="C163" s="124" t="s">
        <v>180</v>
      </c>
      <c r="D163" s="129" t="s">
        <v>179</v>
      </c>
      <c r="E163" s="97">
        <v>0</v>
      </c>
      <c r="F163" s="18">
        <f t="shared" si="14"/>
        <v>0</v>
      </c>
    </row>
    <row r="164" spans="1:6" ht="32.25" customHeight="1" thickBot="1">
      <c r="A164" s="17" t="s">
        <v>165</v>
      </c>
      <c r="B164" s="108" t="s">
        <v>256</v>
      </c>
      <c r="C164" s="130" t="s">
        <v>182</v>
      </c>
      <c r="D164" s="131" t="s">
        <v>179</v>
      </c>
      <c r="E164" s="109">
        <v>0</v>
      </c>
      <c r="F164" s="19">
        <f t="shared" si="14"/>
        <v>0</v>
      </c>
    </row>
    <row r="174" spans="1:6" hidden="1">
      <c r="A174" s="10" t="s">
        <v>304</v>
      </c>
    </row>
  </sheetData>
  <sheetProtection algorithmName="SHA-512" hashValue="mpC0NE/HQzjFwYmcOxh6hTOV/RIqHRkHljalAyjbB+YQuzEMh9tm2hHLDqbE97w9IQkfivlM1IQm8HIxyA06QQ==" saltValue="3VOuPagrdbRgON2ZK+h+hg==" spinCount="100000" sheet="1" objects="1" scenarios="1" selectLockedCells="1"/>
  <customSheetViews>
    <customSheetView guid="{CE1E4322-1EE4-4098-9E3A-81EDCF2F55CC}" topLeftCell="A124">
      <selection activeCell="E145" sqref="E145"/>
      <pageMargins left="0.7" right="0.7" top="0.75" bottom="0.75" header="0.3" footer="0.3"/>
      <pageSetup orientation="portrait" r:id="rId1"/>
    </customSheetView>
  </customSheetViews>
  <mergeCells count="35">
    <mergeCell ref="C152:D152"/>
    <mergeCell ref="C153:D153"/>
    <mergeCell ref="C154:D154"/>
    <mergeCell ref="A148:D148"/>
    <mergeCell ref="C149:D149"/>
    <mergeCell ref="C150:D150"/>
    <mergeCell ref="C151:D151"/>
    <mergeCell ref="C163:D163"/>
    <mergeCell ref="C164:D164"/>
    <mergeCell ref="C155:D155"/>
    <mergeCell ref="C156:D156"/>
    <mergeCell ref="C157:D157"/>
    <mergeCell ref="C158:D158"/>
    <mergeCell ref="C159:D159"/>
    <mergeCell ref="C160:D160"/>
    <mergeCell ref="C161:D161"/>
    <mergeCell ref="C162:D162"/>
    <mergeCell ref="A122:A124"/>
    <mergeCell ref="E31:F31"/>
    <mergeCell ref="A141:A142"/>
    <mergeCell ref="A48:A50"/>
    <mergeCell ref="A52:A64"/>
    <mergeCell ref="A11:A42"/>
    <mergeCell ref="A65:A105"/>
    <mergeCell ref="A137:A140"/>
    <mergeCell ref="A133:A136"/>
    <mergeCell ref="A115:A116"/>
    <mergeCell ref="A125:A132"/>
    <mergeCell ref="A5:A9"/>
    <mergeCell ref="A117:A121"/>
    <mergeCell ref="A1:G1"/>
    <mergeCell ref="E41:F41"/>
    <mergeCell ref="E40:F40"/>
    <mergeCell ref="E93:F93"/>
    <mergeCell ref="E24:F24"/>
  </mergeCells>
  <pageMargins left="0.7" right="0.7" top="0.75" bottom="0.75" header="0.3" footer="0.3"/>
  <pageSetup orientation="portrait" r:id="rId2"/>
  <ignoredErrors>
    <ignoredError sqref="B113 B158:B164 B91 B20 B102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7"/>
  <sheetViews>
    <sheetView rightToLeft="1" workbookViewId="0">
      <selection activeCell="H77" sqref="H77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5.375" style="10" customWidth="1"/>
    <col min="8" max="8" width="14.625" style="10" customWidth="1"/>
    <col min="9" max="16384" width="9" style="10"/>
  </cols>
  <sheetData>
    <row r="1" spans="1:15">
      <c r="A1" s="39" t="s">
        <v>258</v>
      </c>
      <c r="O1" s="10">
        <v>1.17</v>
      </c>
    </row>
    <row r="2" spans="1:15">
      <c r="A2" s="40" t="s">
        <v>259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>
      <c r="A5" s="23" t="s">
        <v>3</v>
      </c>
      <c r="B5" s="5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97.5" customHeight="1">
      <c r="A6" s="78"/>
      <c r="B6" s="44">
        <v>1.2</v>
      </c>
      <c r="C6" s="5" t="str">
        <f>VLOOKUP($B6,'הצעת מחיר כללית'!$B$5:$E$147,2,0)</f>
        <v>הכנת סרטון (כולל: עד שני ימי צילום, חומרי ארכיון (עד 5,000 ₪), תחקיר, כתיבת תסריט, קריינות, כתוביות, עריכה, אנימציה מינימאלית (סופרים, לוגו נושם) וכיו"ב</v>
      </c>
      <c r="D6" s="5" t="str">
        <f>VLOOKUP($B6,'הצעת מחיר כללית'!$B$5:$E$147,3,0)</f>
        <v>סרטון באורך 5 דק'</v>
      </c>
      <c r="E6" s="66">
        <f>VLOOKUP($B6,'הצעת מחיר כללית'!$B$5:$E$147,4,0)</f>
        <v>0</v>
      </c>
      <c r="F6" s="6">
        <v>2</v>
      </c>
      <c r="G6" s="24">
        <f t="shared" ref="G6:G41" si="0">E6*F6</f>
        <v>0</v>
      </c>
      <c r="H6" s="50">
        <f t="shared" ref="H6:H41" si="1">G6*$O$1</f>
        <v>0</v>
      </c>
    </row>
    <row r="7" spans="1:15" ht="31.5" customHeight="1">
      <c r="A7" s="116"/>
      <c r="B7" s="54">
        <v>1.3</v>
      </c>
      <c r="C7" s="5" t="str">
        <f>VLOOKUP($B7,'הצעת מחיר כללית'!$B$5:$E$147,2,0)</f>
        <v>טכנאי וידאו</v>
      </c>
      <c r="D7" s="5" t="str">
        <f>VLOOKUP($B7,'הצעת מחיר כללית'!$B$5:$E$147,3,0)</f>
        <v>טכנאי אחד</v>
      </c>
      <c r="E7" s="66">
        <f>VLOOKUP($B7,'הצעת מחיר כללית'!$B$5:$E$147,4,0)</f>
        <v>0</v>
      </c>
      <c r="F7" s="6">
        <v>1</v>
      </c>
      <c r="G7" s="24"/>
      <c r="H7" s="50"/>
    </row>
    <row r="8" spans="1:15" ht="31.5" customHeight="1">
      <c r="A8" s="116"/>
      <c r="B8" s="54">
        <v>1.5</v>
      </c>
      <c r="C8" s="5" t="str">
        <f>VLOOKUP($B8,'הצעת מחיר כללית'!$B$5:$E$147,2,0)</f>
        <v>סטודיו עיצוב</v>
      </c>
      <c r="D8" s="5" t="str">
        <f>VLOOKUP($B8,'הצעת מחיר כללית'!$B$5:$E$147,3,0)</f>
        <v>משמרת אחת בסטודיו</v>
      </c>
      <c r="E8" s="66">
        <f>VLOOKUP($B8,'הצעת מחיר כללית'!$B$5:$E$147,4,0)</f>
        <v>0</v>
      </c>
      <c r="F8" s="6">
        <v>3</v>
      </c>
      <c r="G8" s="24"/>
      <c r="H8" s="50"/>
    </row>
    <row r="9" spans="1:15" ht="28.5" customHeight="1">
      <c r="A9" s="67" t="s">
        <v>6</v>
      </c>
      <c r="B9" s="44">
        <v>2.1</v>
      </c>
      <c r="C9" s="5" t="str">
        <f>VLOOKUP($B9,'הצעת מחיר כללית'!$B$5:$E$147,2,0)</f>
        <v>בודק חשמל סוג 3</v>
      </c>
      <c r="D9" s="5" t="str">
        <f>VLOOKUP($B9,'הצעת מחיר כללית'!$B$5:$E$147,3,0)</f>
        <v>הגעת בודק - עד שתי הגעות לאירוע</v>
      </c>
      <c r="E9" s="66">
        <f>VLOOKUP($B9,'הצעת מחיר כללית'!$B$5:$E$147,4,0)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>
      <c r="A10" s="118" t="s">
        <v>8</v>
      </c>
      <c r="B10" s="44">
        <v>3.2</v>
      </c>
      <c r="C10" s="5" t="str">
        <f>VLOOKUP($B10,'הצעת מחיר כללית'!$B$5:$E$147,2,0)</f>
        <v>הגברה לקהל</v>
      </c>
      <c r="D10" s="5" t="str">
        <f>VLOOKUP($B10,'הצעת מחיר כללית'!$B$5:$E$147,3,0)</f>
        <v>הגברה לעד-1,500 איש</v>
      </c>
      <c r="E10" s="66">
        <f>VLOOKUP($B10,'הצעת מחיר כללית'!$B$5:$E$147,4,0)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>
      <c r="A11" s="118"/>
      <c r="B11" s="44">
        <v>3.6</v>
      </c>
      <c r="C11" s="5" t="str">
        <f>VLOOKUP($B11,'הצעת מחיר כללית'!$B$5:$E$147,2,0)</f>
        <v>סטנדים</v>
      </c>
      <c r="D11" s="5" t="str">
        <f>VLOOKUP($B11,'הצעת מחיר כללית'!$B$5:$E$147,3,0)</f>
        <v>לכל מיקרופון</v>
      </c>
      <c r="E11" s="66">
        <f>VLOOKUP($B11,'הצעת מחיר כללית'!$B$5:$E$147,4,0)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 ht="37.5" customHeight="1">
      <c r="A12" s="118"/>
      <c r="B12" s="44">
        <v>3.7</v>
      </c>
      <c r="C12" s="5" t="str">
        <f>VLOOKUP($B12,'הצעת מחיר כללית'!$B$5:$E$147,2,0)</f>
        <v>תיבת חיבורים לתקשורת מינ' 12 כניסות</v>
      </c>
      <c r="D12" s="5" t="str">
        <f>VLOOKUP($B12,'הצעת מחיר כללית'!$B$5:$E$147,3,0)</f>
        <v>תיבה אחת</v>
      </c>
      <c r="E12" s="66">
        <f>VLOOKUP($B12,'הצעת מחיר כללית'!$B$5:$E$147,4,0)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 ht="30.75" customHeight="1">
      <c r="A13" s="118"/>
      <c r="B13" s="44">
        <v>3.9</v>
      </c>
      <c r="C13" s="5" t="str">
        <f>VLOOKUP($B13,'הצעת מחיר כללית'!$B$5:$E$147,2,0)</f>
        <v>מיקרופון עיפרון שולחני לפודיום נאומים</v>
      </c>
      <c r="D13" s="5" t="str">
        <f>VLOOKUP($B13,'הצעת מחיר כללית'!$B$5:$E$147,3,0)</f>
        <v>מיקרופון אחד</v>
      </c>
      <c r="E13" s="66">
        <f>VLOOKUP($B13,'הצעת מחיר כללית'!$B$5:$E$147,4,0)</f>
        <v>0</v>
      </c>
      <c r="F13" s="6">
        <v>2</v>
      </c>
      <c r="G13" s="24">
        <f t="shared" si="0"/>
        <v>0</v>
      </c>
      <c r="H13" s="50">
        <f t="shared" si="1"/>
        <v>0</v>
      </c>
    </row>
    <row r="14" spans="1:15">
      <c r="A14" s="118"/>
      <c r="B14" s="44" t="s">
        <v>198</v>
      </c>
      <c r="C14" s="5" t="str">
        <f>VLOOKUP($B14,'הצעת מחיר כללית'!$B$5:$E$147,2,0)</f>
        <v>מיקרופון דינאמי</v>
      </c>
      <c r="D14" s="5" t="str">
        <f>VLOOKUP($B14,'הצעת מחיר כללית'!$B$5:$E$147,3,0)</f>
        <v>מיקרופון אחד</v>
      </c>
      <c r="E14" s="66">
        <f>VLOOKUP($B14,'הצעת מחיר כללית'!$B$5:$E$147,4,0)</f>
        <v>0</v>
      </c>
      <c r="F14" s="6">
        <v>0</v>
      </c>
      <c r="G14" s="24">
        <f t="shared" si="0"/>
        <v>0</v>
      </c>
      <c r="H14" s="50">
        <f t="shared" si="1"/>
        <v>0</v>
      </c>
    </row>
    <row r="15" spans="1:15">
      <c r="A15" s="118"/>
      <c r="B15" s="44">
        <v>3.11</v>
      </c>
      <c r="C15" s="5" t="str">
        <f>VLOOKUP($B15,'הצעת מחיר כללית'!$B$5:$E$147,2,0)</f>
        <v>מיקרופון פורץ+מצבר</v>
      </c>
      <c r="D15" s="5" t="str">
        <f>VLOOKUP($B15,'הצעת מחיר כללית'!$B$5:$E$147,3,0)</f>
        <v>מיקרופון אחד</v>
      </c>
      <c r="E15" s="66">
        <f>VLOOKUP($B15,'הצעת מחיר כללית'!$B$5:$E$147,4,0)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 ht="27.75" customHeight="1">
      <c r="A16" s="118"/>
      <c r="B16" s="44">
        <v>3.12</v>
      </c>
      <c r="C16" s="5" t="str">
        <f>VLOOKUP($B16,'הצעת מחיר כללית'!$B$5:$E$147,2,0)</f>
        <v>מיקרופון על סטנד למפקד משמר כבוד</v>
      </c>
      <c r="D16" s="5" t="str">
        <f>VLOOKUP($B16,'הצעת מחיר כללית'!$B$5:$E$147,3,0)</f>
        <v>מיקרופון אחד</v>
      </c>
      <c r="E16" s="66">
        <f>VLOOKUP($B16,'הצעת מחיר כללית'!$B$5:$E$147,4,0)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>
      <c r="A17" s="118"/>
      <c r="B17" s="44">
        <v>3.15</v>
      </c>
      <c r="C17" s="5" t="str">
        <f>VLOOKUP($B17,'הצעת מחיר כללית'!$B$5:$E$147,2,0)</f>
        <v>אוזניה למנחה</v>
      </c>
      <c r="D17" s="5" t="str">
        <f>VLOOKUP($B17,'הצעת מחיר כללית'!$B$5:$E$147,3,0)</f>
        <v>אוזניה אחת</v>
      </c>
      <c r="E17" s="66">
        <f>VLOOKUP($B17,'הצעת מחיר כללית'!$B$5:$E$147,4,0)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53.25" customHeight="1">
      <c r="A18" s="118"/>
      <c r="B18" s="44">
        <v>3.18</v>
      </c>
      <c r="C18" s="5" t="str">
        <f>VLOOKUP($B18,'הצעת מחיר כללית'!$B$5:$E$147,2,0)</f>
        <v>עמודים עם פנסים פנסי HMI לתאורת שטיפה, המתאימים לצילום טלוויזיה</v>
      </c>
      <c r="D18" s="5" t="str">
        <f>VLOOKUP($B18,'הצעת מחיר כללית'!$B$5:$E$147,3,0)</f>
        <v>עמוד  אחד</v>
      </c>
      <c r="E18" s="66">
        <f>VLOOKUP($B18,'הצעת מחיר כללית'!$B$5:$E$147,4,0)</f>
        <v>0</v>
      </c>
      <c r="F18" s="6">
        <v>2</v>
      </c>
      <c r="G18" s="24">
        <f t="shared" si="0"/>
        <v>0</v>
      </c>
      <c r="H18" s="50">
        <f t="shared" si="1"/>
        <v>0</v>
      </c>
    </row>
    <row r="19" spans="1:8" ht="35.25" customHeight="1">
      <c r="A19" s="118"/>
      <c r="B19" s="44">
        <v>3.19</v>
      </c>
      <c r="C19" s="5" t="str">
        <f>VLOOKUP($B19,'הצעת מחיר כללית'!$B$5:$E$147,2,0)</f>
        <v>גנרטור עד 250 KVA+ סולר + כבל 100 מ' + חיבורי חשמל</v>
      </c>
      <c r="D19" s="5" t="str">
        <f>VLOOKUP($B19,'הצעת מחיר כללית'!$B$5:$E$147,3,0)</f>
        <v>יום אחד</v>
      </c>
      <c r="E19" s="66">
        <f>VLOOKUP($B19,'הצעת מחיר כללית'!$B$5:$E$147,4,0)</f>
        <v>0</v>
      </c>
      <c r="F19" s="6">
        <v>1</v>
      </c>
      <c r="G19" s="24">
        <f t="shared" si="0"/>
        <v>0</v>
      </c>
      <c r="H19" s="50">
        <f t="shared" si="1"/>
        <v>0</v>
      </c>
    </row>
    <row r="20" spans="1:8" ht="44.25" customHeight="1">
      <c r="A20" s="118"/>
      <c r="B20" s="44" t="s">
        <v>199</v>
      </c>
      <c r="C20" s="5" t="str">
        <f>VLOOKUP($B20,'הצעת מחיר כללית'!$B$5:$E$147,2,0)</f>
        <v>גנרטור גיבוי עד 100 KVA+ סולר + כבל 100 מ' + חיבורי חשמל</v>
      </c>
      <c r="D20" s="5" t="str">
        <f>VLOOKUP($B20,'הצעת מחיר כללית'!$B$5:$E$147,3,0)</f>
        <v>יום אחד</v>
      </c>
      <c r="E20" s="66">
        <f>VLOOKUP($B20,'הצעת מחיר כללית'!$B$5:$E$147,4,0)</f>
        <v>0</v>
      </c>
      <c r="F20" s="6">
        <v>1</v>
      </c>
      <c r="G20" s="24">
        <f t="shared" si="0"/>
        <v>0</v>
      </c>
      <c r="H20" s="50">
        <f t="shared" si="1"/>
        <v>0</v>
      </c>
    </row>
    <row r="21" spans="1:8">
      <c r="A21" s="126" t="s">
        <v>33</v>
      </c>
      <c r="B21" s="44">
        <v>4.0999999999999996</v>
      </c>
      <c r="C21" s="5" t="str">
        <f>VLOOKUP($B21,'הצעת מחיר כללית'!$B$5:$E$147,2,0)</f>
        <v>בקבוקי מים</v>
      </c>
      <c r="D21" s="5" t="str">
        <f>VLOOKUP($B21,'הצעת מחיר כללית'!$B$5:$E$147,3,0)</f>
        <v>בקבוק אחד</v>
      </c>
      <c r="E21" s="66">
        <f>VLOOKUP($B21,'הצעת מחיר כללית'!$B$5:$E$147,4,0)</f>
        <v>0</v>
      </c>
      <c r="F21" s="6">
        <v>1000</v>
      </c>
      <c r="G21" s="24">
        <f t="shared" si="0"/>
        <v>0</v>
      </c>
      <c r="H21" s="50">
        <f t="shared" si="1"/>
        <v>0</v>
      </c>
    </row>
    <row r="22" spans="1:8">
      <c r="A22" s="127"/>
      <c r="B22" s="44">
        <v>4.2</v>
      </c>
      <c r="C22" s="5" t="str">
        <f>VLOOKUP($B22,'הצעת מחיר כללית'!$B$5:$E$147,2,0)</f>
        <v>גלגל זר פרחים</v>
      </c>
      <c r="D22" s="5" t="str">
        <f>VLOOKUP($B22,'הצעת מחיר כללית'!$B$5:$E$147,3,0)</f>
        <v>גלגל זר אחד</v>
      </c>
      <c r="E22" s="66">
        <f>VLOOKUP($B22,'הצעת מחיר כללית'!$B$5:$E$147,4,0)</f>
        <v>0</v>
      </c>
      <c r="F22" s="6">
        <v>13</v>
      </c>
      <c r="G22" s="24">
        <f t="shared" si="0"/>
        <v>0</v>
      </c>
      <c r="H22" s="50">
        <f t="shared" si="1"/>
        <v>0</v>
      </c>
    </row>
    <row r="23" spans="1:8">
      <c r="A23" s="128"/>
      <c r="B23" s="44">
        <v>4.3</v>
      </c>
      <c r="C23" s="5" t="str">
        <f>VLOOKUP($B23,'הצעת מחיר כללית'!$B$5:$E$147,2,0)</f>
        <v>סידורי פרחים - גובה 100 ס"מ</v>
      </c>
      <c r="D23" s="5" t="str">
        <f>VLOOKUP($B23,'הצעת מחיר כללית'!$B$5:$E$147,3,0)</f>
        <v>סידור פרחים אחד</v>
      </c>
      <c r="E23" s="66">
        <f>VLOOKUP($B23,'הצעת מחיר כללית'!$B$5:$E$147,4,0)</f>
        <v>0</v>
      </c>
      <c r="F23" s="6">
        <v>10</v>
      </c>
      <c r="G23" s="24">
        <f t="shared" si="0"/>
        <v>0</v>
      </c>
      <c r="H23" s="50">
        <f t="shared" si="1"/>
        <v>0</v>
      </c>
    </row>
    <row r="24" spans="1:8">
      <c r="A24" s="126" t="s">
        <v>39</v>
      </c>
      <c r="B24" s="44">
        <v>5.0999999999999996</v>
      </c>
      <c r="C24" s="5" t="str">
        <f>VLOOKUP($B24,'הצעת מחיר כללית'!$B$5:$E$147,2,0)</f>
        <v>מקלטי שמיעה</v>
      </c>
      <c r="D24" s="5" t="str">
        <f>VLOOKUP($B24,'הצעת מחיר כללית'!$B$5:$E$147,3,0)</f>
        <v>מקלט אחד</v>
      </c>
      <c r="E24" s="66">
        <f>VLOOKUP($B24,'הצעת מחיר כללית'!$B$5:$E$147,4,0)</f>
        <v>0</v>
      </c>
      <c r="F24" s="6">
        <v>30</v>
      </c>
      <c r="G24" s="24">
        <f t="shared" si="0"/>
        <v>0</v>
      </c>
      <c r="H24" s="50">
        <f t="shared" si="1"/>
        <v>0</v>
      </c>
    </row>
    <row r="25" spans="1:8">
      <c r="A25" s="127"/>
      <c r="B25" s="44">
        <v>5.2</v>
      </c>
      <c r="C25" s="5" t="str">
        <f>VLOOKUP($B25,'הצעת מחיר כללית'!$B$5:$E$147,2,0)</f>
        <v>אוזניות</v>
      </c>
      <c r="D25" s="5" t="str">
        <f>VLOOKUP($B25,'הצעת מחיר כללית'!$B$5:$E$147,3,0)</f>
        <v>זוג אחד</v>
      </c>
      <c r="E25" s="66">
        <f>VLOOKUP($B25,'הצעת מחיר כללית'!$B$5:$E$147,4,0)</f>
        <v>0</v>
      </c>
      <c r="F25" s="6">
        <v>20</v>
      </c>
      <c r="G25" s="24">
        <f t="shared" si="0"/>
        <v>0</v>
      </c>
      <c r="H25" s="50">
        <f t="shared" si="1"/>
        <v>0</v>
      </c>
    </row>
    <row r="26" spans="1:8">
      <c r="A26" s="127"/>
      <c r="B26" s="44">
        <v>5.3</v>
      </c>
      <c r="C26" s="5" t="str">
        <f>VLOOKUP($B26,'הצעת מחיר כללית'!$B$5:$E$147,2,0)</f>
        <v>לולאות השראה</v>
      </c>
      <c r="D26" s="5" t="str">
        <f>VLOOKUP($B26,'הצעת מחיר כללית'!$B$5:$E$147,3,0)</f>
        <v>לולאה אחת</v>
      </c>
      <c r="E26" s="66">
        <f>VLOOKUP($B26,'הצעת מחיר כללית'!$B$5:$E$147,4,0)</f>
        <v>0</v>
      </c>
      <c r="F26" s="6">
        <v>10</v>
      </c>
      <c r="G26" s="24">
        <f t="shared" si="0"/>
        <v>0</v>
      </c>
      <c r="H26" s="50">
        <f t="shared" si="1"/>
        <v>0</v>
      </c>
    </row>
    <row r="27" spans="1:8">
      <c r="A27" s="127"/>
      <c r="B27" s="44">
        <v>5.4</v>
      </c>
      <c r="C27" s="5" t="str">
        <f>VLOOKUP($B27,'הצעת מחיר כללית'!$B$5:$E$147,2,0)</f>
        <v xml:space="preserve">מערכת הכוונה קולית </v>
      </c>
      <c r="D27" s="5" t="str">
        <f>VLOOKUP($B27,'הצעת מחיר כללית'!$B$5:$E$147,3,0)</f>
        <v xml:space="preserve">מערכת אחת  </v>
      </c>
      <c r="E27" s="66">
        <f>VLOOKUP($B27,'הצעת מחיר כללית'!$B$5:$E$147,4,0)</f>
        <v>0</v>
      </c>
      <c r="F27" s="6">
        <v>1</v>
      </c>
      <c r="G27" s="24">
        <f t="shared" si="0"/>
        <v>0</v>
      </c>
      <c r="H27" s="50">
        <f t="shared" si="1"/>
        <v>0</v>
      </c>
    </row>
    <row r="28" spans="1:8" ht="33.75" customHeight="1">
      <c r="A28" s="127"/>
      <c r="B28" s="44">
        <v>5.5</v>
      </c>
      <c r="C28" s="5" t="str">
        <f>VLOOKUP($B28,'הצעת מחיר כללית'!$B$5:$E$147,2,0)</f>
        <v>מסך פלזמה 50' לתמלול האירוע, על סטנד</v>
      </c>
      <c r="D28" s="5" t="str">
        <f>VLOOKUP($B28,'הצעת מחיר כללית'!$B$5:$E$147,3,0)</f>
        <v>מסך אחד</v>
      </c>
      <c r="E28" s="66">
        <f>VLOOKUP($B28,'הצעת מחיר כללית'!$B$5:$E$147,4,0)</f>
        <v>0</v>
      </c>
      <c r="F28" s="6">
        <v>2</v>
      </c>
      <c r="G28" s="24">
        <f t="shared" si="0"/>
        <v>0</v>
      </c>
      <c r="H28" s="50">
        <f t="shared" si="1"/>
        <v>0</v>
      </c>
    </row>
    <row r="29" spans="1:8" ht="30.75" customHeight="1">
      <c r="A29" s="127"/>
      <c r="B29" s="44">
        <v>5.6</v>
      </c>
      <c r="C29" s="5" t="str">
        <f>VLOOKUP($B29,'הצעת מחיר כללית'!$B$5:$E$147,2,0)</f>
        <v>מחשב להקרנת הטקסט + מפעיל + מתמלל</v>
      </c>
      <c r="D29" s="5" t="str">
        <f>VLOOKUP($B29,'הצעת מחיר כללית'!$B$5:$E$147,3,0)</f>
        <v>מחשב אחד + מפעיל + מתמלל</v>
      </c>
      <c r="E29" s="66">
        <f>VLOOKUP($B29,'הצעת מחיר כללית'!$B$5:$E$147,4,0)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 ht="31.5" customHeight="1">
      <c r="A30" s="127"/>
      <c r="B30" s="44">
        <v>5.7</v>
      </c>
      <c r="C30" s="5" t="str">
        <f>VLOOKUP($B30,'הצעת מחיר כללית'!$B$5:$E$147,2,0)</f>
        <v>מסך לד (גודל 4 / 5 מ"ר) איכות 4 פיץ</v>
      </c>
      <c r="D30" s="5" t="str">
        <f>VLOOKUP($B30,'הצעת מחיר כללית'!$B$5:$E$147,3,0)</f>
        <v>מסך אחד</v>
      </c>
      <c r="E30" s="66">
        <f>VLOOKUP($B30,'הצעת מחיר כללית'!$B$5:$E$147,4,0)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 ht="31.5" customHeight="1">
      <c r="A31" s="127"/>
      <c r="B31" s="44">
        <v>5.8</v>
      </c>
      <c r="C31" s="5" t="str">
        <f>VLOOKUP($B31,'הצעת מחיר כללית'!$B$5:$E$147,2,0)</f>
        <v>מערכת watchout</v>
      </c>
      <c r="D31" s="5" t="str">
        <f>VLOOKUP($B31,'הצעת מחיר כללית'!$B$5:$E$147,3,0)</f>
        <v>מערכת אחת</v>
      </c>
      <c r="E31" s="66">
        <f>VLOOKUP($B31,'הצעת מחיר כללית'!$B$5:$E$147,4,0)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>
      <c r="A32" s="127"/>
      <c r="B32" s="44">
        <v>5.9</v>
      </c>
      <c r="C32" s="5" t="str">
        <f>VLOOKUP($B32,'הצעת מחיר כללית'!$B$5:$E$147,2,0)</f>
        <v>מערכת עזר לשמיעה</v>
      </c>
      <c r="D32" s="5" t="str">
        <f>VLOOKUP($B32,'הצעת מחיר כללית'!$B$5:$E$147,3,0)</f>
        <v>מערכת אחת</v>
      </c>
      <c r="E32" s="66">
        <f>VLOOKUP($B32,'הצעת מחיר כללית'!$B$5:$E$147,4,0)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>
      <c r="A33" s="127"/>
      <c r="B33" s="44" t="s">
        <v>201</v>
      </c>
      <c r="C33" s="5" t="str">
        <f>VLOOKUP($B33,'הצעת מחיר כללית'!$B$5:$E$147,2,0)</f>
        <v>טכנאי</v>
      </c>
      <c r="D33" s="5" t="str">
        <f>VLOOKUP($B33,'הצעת מחיר כללית'!$B$5:$E$147,3,0)</f>
        <v>טכנאי אחד</v>
      </c>
      <c r="E33" s="66">
        <f>VLOOKUP($B33,'הצעת מחיר כללית'!$B$5:$E$147,4,0)</f>
        <v>0</v>
      </c>
      <c r="F33" s="6">
        <v>1</v>
      </c>
      <c r="G33" s="24">
        <f t="shared" si="0"/>
        <v>0</v>
      </c>
      <c r="H33" s="50">
        <f t="shared" si="1"/>
        <v>0</v>
      </c>
    </row>
    <row r="34" spans="1:8">
      <c r="A34" s="127"/>
      <c r="B34" s="44">
        <v>5.1100000000000003</v>
      </c>
      <c r="C34" s="5" t="str">
        <f>VLOOKUP($B34,'הצעת מחיר כללית'!$B$5:$E$147,2,0)</f>
        <v>מושבים מותאמים</v>
      </c>
      <c r="D34" s="5" t="str">
        <f>VLOOKUP($B34,'הצעת מחיר כללית'!$B$5:$E$147,3,0)</f>
        <v>מושב אחד</v>
      </c>
      <c r="E34" s="66">
        <f>VLOOKUP($B34,'הצעת מחיר כללית'!$B$5:$E$147,4,0)</f>
        <v>0</v>
      </c>
      <c r="F34" s="6">
        <v>80</v>
      </c>
      <c r="G34" s="24">
        <f t="shared" si="0"/>
        <v>0</v>
      </c>
      <c r="H34" s="50">
        <f t="shared" si="1"/>
        <v>0</v>
      </c>
    </row>
    <row r="35" spans="1:8">
      <c r="A35" s="127"/>
      <c r="B35" s="44">
        <v>5.12</v>
      </c>
      <c r="C35" s="5" t="str">
        <f>VLOOKUP($B35,'הצעת מחיר כללית'!$B$5:$E$147,2,0)</f>
        <v>שילוט הכוונה</v>
      </c>
      <c r="D35" s="5" t="str">
        <f>VLOOKUP($B35,'הצעת מחיר כללית'!$B$5:$E$147,3,0)</f>
        <v>למתחם כולו</v>
      </c>
      <c r="E35" s="66">
        <f>VLOOKUP($B35,'הצעת מחיר כללית'!$B$5:$E$147,4,0)</f>
        <v>0</v>
      </c>
      <c r="F35" s="6">
        <v>1</v>
      </c>
      <c r="G35" s="24">
        <f t="shared" si="0"/>
        <v>0</v>
      </c>
      <c r="H35" s="50">
        <f t="shared" si="1"/>
        <v>0</v>
      </c>
    </row>
    <row r="36" spans="1:8">
      <c r="A36" s="127"/>
      <c r="B36" s="44">
        <v>5.13</v>
      </c>
      <c r="C36" s="5" t="str">
        <f>VLOOKUP($B36,'הצעת מחיר כללית'!$B$5:$E$147,2,0)</f>
        <v>תרגום לשפת הסימנים</v>
      </c>
      <c r="D36" s="5" t="str">
        <f>VLOOKUP($B36,'הצעת מחיר כללית'!$B$5:$E$147,3,0)</f>
        <v>מתרגם אחד</v>
      </c>
      <c r="E36" s="66">
        <f>VLOOKUP($B36,'הצעת מחיר כללית'!$B$5:$E$147,4,0)</f>
        <v>0</v>
      </c>
      <c r="F36" s="6">
        <v>1</v>
      </c>
      <c r="G36" s="24">
        <f t="shared" si="0"/>
        <v>0</v>
      </c>
      <c r="H36" s="50">
        <f t="shared" si="1"/>
        <v>0</v>
      </c>
    </row>
    <row r="37" spans="1:8">
      <c r="A37" s="118" t="s">
        <v>59</v>
      </c>
      <c r="B37" s="44">
        <v>6.2</v>
      </c>
      <c r="C37" s="5" t="str">
        <f>VLOOKUP($B37,'הצעת מחיר כללית'!$B$5:$E$147,2,0)</f>
        <v>תרנים לדגלים</v>
      </c>
      <c r="D37" s="5" t="str">
        <f>VLOOKUP($B37,'הצעת מחיר כללית'!$B$5:$E$147,3,0)</f>
        <v>תורן אחד</v>
      </c>
      <c r="E37" s="66">
        <f>VLOOKUP($B37,'הצעת מחיר כללית'!$B$5:$E$147,4,0)</f>
        <v>0</v>
      </c>
      <c r="F37" s="6">
        <v>40</v>
      </c>
      <c r="G37" s="24">
        <f t="shared" si="0"/>
        <v>0</v>
      </c>
      <c r="H37" s="50">
        <f t="shared" si="1"/>
        <v>0</v>
      </c>
    </row>
    <row r="38" spans="1:8">
      <c r="A38" s="118"/>
      <c r="B38" s="44">
        <v>6.3</v>
      </c>
      <c r="C38" s="5" t="str">
        <f>VLOOKUP($B38,'הצעת מחיר כללית'!$B$5:$E$147,2,0)</f>
        <v>דגלי לאום על מוטות (6 מ')</v>
      </c>
      <c r="D38" s="5" t="str">
        <f>VLOOKUP($B38,'הצעת מחיר כללית'!$B$5:$E$147,3,0)</f>
        <v>דגל על מוט</v>
      </c>
      <c r="E38" s="66">
        <f>VLOOKUP($B38,'הצעת מחיר כללית'!$B$5:$E$147,4,0)</f>
        <v>0</v>
      </c>
      <c r="F38" s="6">
        <v>40</v>
      </c>
      <c r="G38" s="24">
        <f t="shared" si="0"/>
        <v>0</v>
      </c>
      <c r="H38" s="50">
        <f t="shared" si="1"/>
        <v>0</v>
      </c>
    </row>
    <row r="39" spans="1:8" ht="44.25" customHeight="1">
      <c r="A39" s="118"/>
      <c r="B39" s="44" t="s">
        <v>284</v>
      </c>
      <c r="C39" s="5" t="str">
        <f>VLOOKUP($B39,'הצעת מחיר כללית'!$B$5:$E$147,2,0)</f>
        <v xml:space="preserve">במה 3.60X2.50 מטר + מעקות + ציפוי שטיח כחול + כיסוי מסביב בבד כחול </v>
      </c>
      <c r="D39" s="5" t="str">
        <f>VLOOKUP($B39,'הצעת מחיר כללית'!$B$5:$E$147,3,0)</f>
        <v>מחיר למטר</v>
      </c>
      <c r="E39" s="66">
        <f>VLOOKUP($B39,'הצעת מחיר כללית'!$B$5:$E$147,4,0)</f>
        <v>0</v>
      </c>
      <c r="F39" s="6">
        <v>9</v>
      </c>
      <c r="G39" s="24">
        <f t="shared" si="0"/>
        <v>0</v>
      </c>
      <c r="H39" s="50">
        <f t="shared" si="1"/>
        <v>0</v>
      </c>
    </row>
    <row r="40" spans="1:8" ht="49.5" customHeight="1">
      <c r="A40" s="118"/>
      <c r="B40" s="44">
        <v>6.7</v>
      </c>
      <c r="C40" s="5" t="str">
        <f>VLOOKUP($B40,'הצעת מחיר כללית'!$B$5:$E$147,2,0)</f>
        <v>שושנות דגלים (כל שושונה כוללת 5 תרנים עד 3 מטר + דגלים לתרנים)</v>
      </c>
      <c r="D40" s="5" t="str">
        <f>VLOOKUP($B40,'הצעת מחיר כללית'!$B$5:$E$147,3,0)</f>
        <v>שושנה אחת</v>
      </c>
      <c r="E40" s="66">
        <f>VLOOKUP($B40,'הצעת מחיר כללית'!$B$5:$E$147,4,0)</f>
        <v>0</v>
      </c>
      <c r="F40" s="6">
        <v>2</v>
      </c>
      <c r="G40" s="24">
        <f t="shared" si="0"/>
        <v>0</v>
      </c>
      <c r="H40" s="50">
        <f t="shared" si="1"/>
        <v>0</v>
      </c>
    </row>
    <row r="41" spans="1:8">
      <c r="A41" s="118"/>
      <c r="B41" s="44">
        <v>6.8</v>
      </c>
      <c r="C41" s="5" t="str">
        <f>VLOOKUP($B41,'הצעת מחיר כללית'!$B$5:$E$147,2,0)</f>
        <v>פחי זבל+שקיות</v>
      </c>
      <c r="D41" s="5" t="str">
        <f>VLOOKUP($B41,'הצעת מחיר כללית'!$B$5:$E$147,3,0)</f>
        <v>פח אחד</v>
      </c>
      <c r="E41" s="66">
        <f>VLOOKUP($B41,'הצעת מחיר כללית'!$B$5:$E$147,4,0)</f>
        <v>0</v>
      </c>
      <c r="F41" s="6">
        <v>10</v>
      </c>
      <c r="G41" s="24">
        <f t="shared" si="0"/>
        <v>0</v>
      </c>
      <c r="H41" s="50">
        <f t="shared" si="1"/>
        <v>0</v>
      </c>
    </row>
    <row r="42" spans="1:8">
      <c r="A42" s="118"/>
      <c r="B42" s="44" t="s">
        <v>202</v>
      </c>
      <c r="C42" s="5" t="str">
        <f>VLOOKUP($B42,'הצעת מחיר כללית'!$B$5:$E$147,2,0)</f>
        <v>כסאות ברזל (ריפוד)</v>
      </c>
      <c r="D42" s="5" t="str">
        <f>VLOOKUP($B42,'הצעת מחיר כללית'!$B$5:$E$147,3,0)</f>
        <v>כסא אחד</v>
      </c>
      <c r="E42" s="66">
        <f>VLOOKUP($B42,'הצעת מחיר כללית'!$B$5:$E$147,4,0)</f>
        <v>0</v>
      </c>
      <c r="F42" s="6">
        <v>50</v>
      </c>
      <c r="G42" s="24">
        <f t="shared" ref="G42:G73" si="2">E42*F42</f>
        <v>0</v>
      </c>
      <c r="H42" s="50">
        <f t="shared" ref="H42:H75" si="3">G42*$O$1</f>
        <v>0</v>
      </c>
    </row>
    <row r="43" spans="1:8" ht="30">
      <c r="A43" s="118"/>
      <c r="B43" s="44">
        <v>6.11</v>
      </c>
      <c r="C43" s="5" t="str">
        <f>VLOOKUP($B43,'הצעת מחיר כללית'!$B$5:$E$147,2,0)</f>
        <v>כסאות עץ מרופדים מתקפלים</v>
      </c>
      <c r="D43" s="5" t="str">
        <f>VLOOKUP($B43,'הצעת מחיר כללית'!$B$5:$E$147,3,0)</f>
        <v>כסא אחד</v>
      </c>
      <c r="E43" s="66">
        <f>VLOOKUP($B43,'הצעת מחיר כללית'!$B$5:$E$147,4,0)</f>
        <v>0</v>
      </c>
      <c r="F43" s="6">
        <v>1000</v>
      </c>
      <c r="G43" s="24">
        <f t="shared" si="2"/>
        <v>0</v>
      </c>
      <c r="H43" s="50">
        <f t="shared" si="3"/>
        <v>0</v>
      </c>
    </row>
    <row r="44" spans="1:8">
      <c r="A44" s="118"/>
      <c r="B44" s="44">
        <v>6.17</v>
      </c>
      <c r="C44" s="5" t="str">
        <f>VLOOKUP($B44,'הצעת מחיר כללית'!$B$5:$E$147,2,0)</f>
        <v>מאוורר גדול 32''</v>
      </c>
      <c r="D44" s="5" t="str">
        <f>VLOOKUP($B44,'הצעת מחיר כללית'!$B$5:$E$147,3,0)</f>
        <v>מאוורר אחד</v>
      </c>
      <c r="E44" s="66">
        <f>VLOOKUP($B44,'הצעת מחיר כללית'!$B$5:$E$147,4,0)</f>
        <v>0</v>
      </c>
      <c r="F44" s="6">
        <v>2</v>
      </c>
      <c r="G44" s="24">
        <f t="shared" si="2"/>
        <v>0</v>
      </c>
      <c r="H44" s="50">
        <f t="shared" si="3"/>
        <v>0</v>
      </c>
    </row>
    <row r="45" spans="1:8" ht="34.5" customHeight="1">
      <c r="A45" s="118"/>
      <c r="B45" s="44" t="s">
        <v>316</v>
      </c>
      <c r="C45" s="5" t="str">
        <f>VLOOKUP($B45,'הצעת מחיר כללית'!$B$5:$E$147,2,0)</f>
        <v>אוהל לבן נוסף (כולל משקולות)</v>
      </c>
      <c r="D45" s="5" t="str">
        <f>VLOOKUP($B45,'הצעת מחיר כללית'!$B$5:$E$147,3,0)</f>
        <v>מחיר למטר</v>
      </c>
      <c r="E45" s="66">
        <f>VLOOKUP($B45,'הצעת מחיר כללית'!$B$5:$E$147,4,0)</f>
        <v>0</v>
      </c>
      <c r="F45" s="6">
        <v>96</v>
      </c>
      <c r="G45" s="24">
        <f t="shared" si="2"/>
        <v>0</v>
      </c>
      <c r="H45" s="50">
        <f t="shared" si="3"/>
        <v>0</v>
      </c>
    </row>
    <row r="46" spans="1:8">
      <c r="A46" s="118"/>
      <c r="B46" s="44">
        <v>6.21</v>
      </c>
      <c r="C46" s="5" t="str">
        <f>VLOOKUP($B46,'הצעת מחיר כללית'!$B$5:$E$147,2,0)</f>
        <v>מהנדס קונסטרוקציה</v>
      </c>
      <c r="D46" s="5" t="str">
        <f>VLOOKUP($B46,'הצעת מחיר כללית'!$B$5:$E$147,3,0)</f>
        <v>כלל האירוע</v>
      </c>
      <c r="E46" s="66">
        <f>VLOOKUP($B46,'הצעת מחיר כללית'!$B$5:$E$147,4,0)</f>
        <v>0</v>
      </c>
      <c r="F46" s="6">
        <v>1</v>
      </c>
      <c r="G46" s="24">
        <f t="shared" si="2"/>
        <v>0</v>
      </c>
      <c r="H46" s="50">
        <f t="shared" si="3"/>
        <v>0</v>
      </c>
    </row>
    <row r="47" spans="1:8">
      <c r="A47" s="119"/>
      <c r="B47" s="44">
        <v>6.22</v>
      </c>
      <c r="C47" s="5" t="str">
        <f>VLOOKUP($B47,'הצעת מחיר כללית'!$B$5:$E$147,2,0)</f>
        <v>מנהל/ממונה בטיחות</v>
      </c>
      <c r="D47" s="5" t="str">
        <f>VLOOKUP($B47,'הצעת מחיר כללית'!$B$5:$E$147,3,0)</f>
        <v>כלל האירוע</v>
      </c>
      <c r="E47" s="66">
        <f>VLOOKUP($B47,'הצעת מחיר כללית'!$B$5:$E$147,4,0)</f>
        <v>0</v>
      </c>
      <c r="F47" s="6">
        <v>1</v>
      </c>
      <c r="G47" s="24">
        <f t="shared" si="2"/>
        <v>0</v>
      </c>
      <c r="H47" s="50">
        <f t="shared" si="3"/>
        <v>0</v>
      </c>
    </row>
    <row r="48" spans="1:8" ht="30">
      <c r="A48" s="69" t="s">
        <v>85</v>
      </c>
      <c r="B48" s="44">
        <v>7.1</v>
      </c>
      <c r="C48" s="5" t="str">
        <f>VLOOKUP($B48,'הצעת מחיר כללית'!$B$5:$E$147,2,0)</f>
        <v>מנחה מקצועי (כולל אש"ל ונסיעות)</v>
      </c>
      <c r="D48" s="5" t="str">
        <f>VLOOKUP($B48,'הצעת מחיר כללית'!$B$5:$E$147,3,0)</f>
        <v>אירוע מלא (כולל חזרה)</v>
      </c>
      <c r="E48" s="66">
        <f>VLOOKUP($B48,'הצעת מחיר כללית'!$B$5:$E$147,4,0)</f>
        <v>0</v>
      </c>
      <c r="F48" s="6">
        <v>1</v>
      </c>
      <c r="G48" s="24">
        <f t="shared" si="2"/>
        <v>0</v>
      </c>
      <c r="H48" s="50">
        <f t="shared" si="3"/>
        <v>0</v>
      </c>
    </row>
    <row r="49" spans="1:8">
      <c r="A49" s="120" t="s">
        <v>88</v>
      </c>
      <c r="B49" s="44">
        <v>8.1</v>
      </c>
      <c r="C49" s="5" t="str">
        <f>VLOOKUP($B49,'הצעת מחיר כללית'!$B$5:$E$147,2,0)</f>
        <v>אמבולנס רגיל</v>
      </c>
      <c r="D49" s="5" t="str">
        <f>VLOOKUP($B49,'הצעת מחיר כללית'!$B$5:$E$147,3,0)</f>
        <v>אמבולנס + צוות</v>
      </c>
      <c r="E49" s="66">
        <f>VLOOKUP($B49,'הצעת מחיר כללית'!$B$5:$E$147,4,0)</f>
        <v>0</v>
      </c>
      <c r="F49" s="6">
        <v>1</v>
      </c>
      <c r="G49" s="24">
        <f t="shared" si="2"/>
        <v>0</v>
      </c>
      <c r="H49" s="50">
        <f t="shared" si="3"/>
        <v>0</v>
      </c>
    </row>
    <row r="50" spans="1:8">
      <c r="A50" s="118"/>
      <c r="B50" s="44" t="s">
        <v>324</v>
      </c>
      <c r="C50" s="5" t="str">
        <f>VLOOKUP($B50,'הצעת מחיר כללית'!$B$5:$E$147,2,0)</f>
        <v>אמבולנס נט"ן</v>
      </c>
      <c r="D50" s="5" t="str">
        <f>VLOOKUP($B50,'הצעת מחיר כללית'!$B$5:$E$147,3,0)</f>
        <v>אמבולנס + צוות</v>
      </c>
      <c r="E50" s="66">
        <f>VLOOKUP($B50,'הצעת מחיר כללית'!$B$5:$E$147,4,0)</f>
        <v>0</v>
      </c>
      <c r="F50" s="6">
        <v>1</v>
      </c>
      <c r="G50" s="24">
        <f t="shared" si="2"/>
        <v>0</v>
      </c>
      <c r="H50" s="50">
        <f t="shared" si="3"/>
        <v>0</v>
      </c>
    </row>
    <row r="51" spans="1:8" ht="33" customHeight="1">
      <c r="A51" s="120" t="s">
        <v>91</v>
      </c>
      <c r="B51" s="44">
        <v>9.1</v>
      </c>
      <c r="C51" s="5" t="str">
        <f>VLOOKUP($B51,'הצעת מחיר כללית'!$B$5:$E$147,2,0)</f>
        <v>קוליסות PVC לטקס 1.10X2.20 + רגל</v>
      </c>
      <c r="D51" s="5" t="str">
        <f>VLOOKUP($B51,'הצעת מחיר כללית'!$B$5:$E$147,3,0)</f>
        <v>קוליסה אחת</v>
      </c>
      <c r="E51" s="66">
        <f>VLOOKUP($B51,'הצעת מחיר כללית'!$B$5:$E$147,4,0)</f>
        <v>0</v>
      </c>
      <c r="F51" s="6">
        <v>2</v>
      </c>
      <c r="G51" s="24">
        <f t="shared" si="2"/>
        <v>0</v>
      </c>
      <c r="H51" s="50">
        <f t="shared" si="3"/>
        <v>0</v>
      </c>
    </row>
    <row r="52" spans="1:8">
      <c r="A52" s="118"/>
      <c r="B52" s="44">
        <v>9.1999999999999993</v>
      </c>
      <c r="C52" s="5" t="str">
        <f>VLOOKUP($B52,'הצעת מחיר כללית'!$B$5:$E$147,2,0)</f>
        <v>שלטי הכוונה PVC 50X50</v>
      </c>
      <c r="D52" s="5" t="str">
        <f>VLOOKUP($B52,'הצעת מחיר כללית'!$B$5:$E$147,3,0)</f>
        <v>שלט אחד</v>
      </c>
      <c r="E52" s="66">
        <f>VLOOKUP($B52,'הצעת מחיר כללית'!$B$5:$E$147,4,0)</f>
        <v>0</v>
      </c>
      <c r="F52" s="6">
        <v>20</v>
      </c>
      <c r="G52" s="24">
        <f t="shared" si="2"/>
        <v>0</v>
      </c>
      <c r="H52" s="50">
        <f t="shared" si="3"/>
        <v>0</v>
      </c>
    </row>
    <row r="53" spans="1:8">
      <c r="A53" s="118"/>
      <c r="B53" s="44">
        <v>9.3000000000000007</v>
      </c>
      <c r="C53" s="5" t="str">
        <f>VLOOKUP($B53,'הצעת מחיר כללית'!$B$5:$E$147,2,0)</f>
        <v>שלטי חירום  PVC 80X80</v>
      </c>
      <c r="D53" s="5" t="str">
        <f>VLOOKUP($B53,'הצעת מחיר כללית'!$B$5:$E$147,3,0)</f>
        <v>שלט אחד</v>
      </c>
      <c r="E53" s="66">
        <f>VLOOKUP($B53,'הצעת מחיר כללית'!$B$5:$E$147,4,0)</f>
        <v>0</v>
      </c>
      <c r="F53" s="6">
        <v>20</v>
      </c>
      <c r="G53" s="24">
        <f t="shared" si="2"/>
        <v>0</v>
      </c>
      <c r="H53" s="50">
        <f t="shared" si="3"/>
        <v>0</v>
      </c>
    </row>
    <row r="54" spans="1:8">
      <c r="A54" s="118"/>
      <c r="B54" s="44">
        <v>9.4</v>
      </c>
      <c r="C54" s="5" t="str">
        <f>VLOOKUP($B54,'הצעת מחיר כללית'!$B$5:$E$147,2,0)</f>
        <v>תליה, הרכבה ופירוק</v>
      </c>
      <c r="D54" s="5" t="str">
        <f>VLOOKUP($B54,'הצעת מחיר כללית'!$B$5:$E$147,3,0)</f>
        <v>כלל האירוע</v>
      </c>
      <c r="E54" s="66">
        <f>VLOOKUP($B54,'הצעת מחיר כללית'!$B$5:$E$147,4,0)</f>
        <v>0</v>
      </c>
      <c r="F54" s="6">
        <v>1</v>
      </c>
      <c r="G54" s="24">
        <f t="shared" si="2"/>
        <v>0</v>
      </c>
      <c r="H54" s="50">
        <f t="shared" si="3"/>
        <v>0</v>
      </c>
    </row>
    <row r="55" spans="1:8" ht="43.5" customHeight="1">
      <c r="A55" s="119"/>
      <c r="B55" s="54">
        <v>9.5</v>
      </c>
      <c r="C55" s="5" t="str">
        <f>VLOOKUP($B55,'הצעת מחיר כללית'!$B$5:$E$147,2,0)</f>
        <v>שמשונית פרוצס עם טבעות תלייה, גרפיקה והדפסה בפרוצס, כולל התקנה</v>
      </c>
      <c r="D55" s="5" t="str">
        <f>VLOOKUP($B55,'הצעת מחיר כללית'!$B$5:$E$147,3,0)</f>
        <v>מחיר למטר</v>
      </c>
      <c r="E55" s="66">
        <f>VLOOKUP($B55,'הצעת מחיר כללית'!$B$5:$E$147,4,0)</f>
        <v>0</v>
      </c>
      <c r="F55" s="6">
        <v>48</v>
      </c>
      <c r="G55" s="24">
        <f t="shared" ref="G55" si="4">E55*F55</f>
        <v>0</v>
      </c>
      <c r="H55" s="50">
        <f t="shared" si="3"/>
        <v>0</v>
      </c>
    </row>
    <row r="56" spans="1:8">
      <c r="A56" s="120" t="s">
        <v>98</v>
      </c>
      <c r="B56" s="44">
        <v>11.1</v>
      </c>
      <c r="C56" s="5" t="str">
        <f>VLOOKUP($B56,'הצעת מחיר כללית'!$B$5:$E$147,2,0)</f>
        <v>צילום האירוע</v>
      </c>
      <c r="D56" s="5" t="str">
        <f>VLOOKUP($B56,'הצעת מחיר כללית'!$B$5:$E$147,3,0)</f>
        <v>חצי יום עבודה</v>
      </c>
      <c r="E56" s="66">
        <f>VLOOKUP($B56,'הצעת מחיר כללית'!$B$5:$E$147,4,0)</f>
        <v>0</v>
      </c>
      <c r="F56" s="6">
        <v>1</v>
      </c>
      <c r="G56" s="24">
        <f t="shared" si="2"/>
        <v>0</v>
      </c>
      <c r="H56" s="50">
        <f t="shared" si="3"/>
        <v>0</v>
      </c>
    </row>
    <row r="57" spans="1:8">
      <c r="A57" s="118"/>
      <c r="B57" s="44">
        <v>11.2</v>
      </c>
      <c r="C57" s="5" t="str">
        <f>VLOOKUP($B57,'הצעת מחיר כללית'!$B$5:$E$147,2,0)</f>
        <v>תמונות 18X13</v>
      </c>
      <c r="D57" s="5" t="str">
        <f>VLOOKUP($B57,'הצעת מחיר כללית'!$B$5:$E$147,3,0)</f>
        <v>תמונה אחת</v>
      </c>
      <c r="E57" s="66">
        <f>VLOOKUP($B57,'הצעת מחיר כללית'!$B$5:$E$147,4,0)</f>
        <v>0</v>
      </c>
      <c r="F57" s="6">
        <v>90</v>
      </c>
      <c r="G57" s="24">
        <f t="shared" si="2"/>
        <v>0</v>
      </c>
      <c r="H57" s="50">
        <f t="shared" si="3"/>
        <v>0</v>
      </c>
    </row>
    <row r="58" spans="1:8">
      <c r="A58" s="118"/>
      <c r="B58" s="44">
        <v>11.3</v>
      </c>
      <c r="C58" s="5" t="str">
        <f>VLOOKUP($B58,'הצעת מחיר כללית'!$B$5:$E$147,2,0)</f>
        <v>כל התמונות על CD</v>
      </c>
      <c r="D58" s="5" t="str">
        <f>VLOOKUP($B58,'הצעת מחיר כללית'!$B$5:$E$147,3,0)</f>
        <v>CD אחד</v>
      </c>
      <c r="E58" s="66">
        <f>VLOOKUP($B58,'הצעת מחיר כללית'!$B$5:$E$147,4,0)</f>
        <v>0</v>
      </c>
      <c r="F58" s="6">
        <v>1</v>
      </c>
      <c r="G58" s="24">
        <f t="shared" si="2"/>
        <v>0</v>
      </c>
      <c r="H58" s="50">
        <f t="shared" si="3"/>
        <v>0</v>
      </c>
    </row>
    <row r="59" spans="1:8">
      <c r="A59" s="118"/>
      <c r="B59" s="44">
        <v>11.4</v>
      </c>
      <c r="C59" s="5" t="str">
        <f>VLOOKUP($B59,'הצעת מחיר כללית'!$B$5:$E$147,2,0)</f>
        <v>כל התמונות על DOK</v>
      </c>
      <c r="D59" s="5" t="str">
        <f>VLOOKUP($B59,'הצעת מחיר כללית'!$B$5:$E$147,3,0)</f>
        <v>DOK אחד</v>
      </c>
      <c r="E59" s="66">
        <f>VLOOKUP($B59,'הצעת מחיר כללית'!$B$5:$E$147,4,0)</f>
        <v>0</v>
      </c>
      <c r="F59" s="6">
        <v>1</v>
      </c>
      <c r="G59" s="24">
        <f t="shared" si="2"/>
        <v>0</v>
      </c>
      <c r="H59" s="50">
        <f t="shared" si="3"/>
        <v>0</v>
      </c>
    </row>
    <row r="60" spans="1:8">
      <c r="A60" s="118"/>
      <c r="B60" s="44">
        <v>11.5</v>
      </c>
      <c r="C60" s="5" t="str">
        <f>VLOOKUP($B60,'הצעת מחיר כללית'!$B$5:$E$147,2,0)</f>
        <v>אלבום מסכם</v>
      </c>
      <c r="D60" s="5" t="str">
        <f>VLOOKUP($B60,'הצעת מחיר כללית'!$B$5:$E$147,3,0)</f>
        <v>אלבום</v>
      </c>
      <c r="E60" s="66">
        <f>VLOOKUP($B60,'הצעת מחיר כללית'!$B$5:$E$147,4,0)</f>
        <v>0</v>
      </c>
      <c r="F60" s="6">
        <v>1</v>
      </c>
      <c r="G60" s="24">
        <f t="shared" si="2"/>
        <v>0</v>
      </c>
      <c r="H60" s="50">
        <f t="shared" si="3"/>
        <v>0</v>
      </c>
    </row>
    <row r="61" spans="1:8">
      <c r="A61" s="118"/>
      <c r="B61" s="44">
        <v>11.6</v>
      </c>
      <c r="C61" s="5" t="str">
        <f>VLOOKUP($B61,'הצעת מחיר כללית'!$B$5:$E$147,2,0)</f>
        <v>גיבוי בענן לכל התמונות</v>
      </c>
      <c r="D61" s="5"/>
      <c r="E61" s="66">
        <f>VLOOKUP($B61,'הצעת מחיר כללית'!$B$5:$E$147,4,0)</f>
        <v>0</v>
      </c>
      <c r="F61" s="6">
        <v>1</v>
      </c>
      <c r="G61" s="24">
        <f t="shared" si="2"/>
        <v>0</v>
      </c>
      <c r="H61" s="50">
        <f t="shared" si="3"/>
        <v>0</v>
      </c>
    </row>
    <row r="62" spans="1:8" ht="30">
      <c r="A62" s="126" t="s">
        <v>110</v>
      </c>
      <c r="B62" s="44">
        <v>12.1</v>
      </c>
      <c r="C62" s="5" t="str">
        <f>VLOOKUP($B62,'הצעת מחיר כללית'!$B$5:$E$147,2,0)</f>
        <v>תאי שירותים כימיים + נייר טואלט</v>
      </c>
      <c r="D62" s="5" t="str">
        <f>VLOOKUP($B62,'הצעת מחיר כללית'!$B$5:$E$147,3,0)</f>
        <v>תא אחד</v>
      </c>
      <c r="E62" s="66">
        <f>VLOOKUP($B62,'הצעת מחיר כללית'!$B$5:$E$147,4,0)</f>
        <v>0</v>
      </c>
      <c r="F62" s="6">
        <v>20</v>
      </c>
      <c r="G62" s="24">
        <f t="shared" si="2"/>
        <v>0</v>
      </c>
      <c r="H62" s="50">
        <f t="shared" si="3"/>
        <v>0</v>
      </c>
    </row>
    <row r="63" spans="1:8" ht="36" customHeight="1">
      <c r="A63" s="127"/>
      <c r="B63" s="44">
        <v>12.2</v>
      </c>
      <c r="C63" s="5" t="str">
        <f>VLOOKUP($B63,'הצעת מחיר כללית'!$B$5:$E$147,2,0)</f>
        <v>מעמד נטילת ידיים דו"צ (ללא צנרת) + נייר</v>
      </c>
      <c r="D63" s="5" t="str">
        <f>VLOOKUP($B63,'הצעת מחיר כללית'!$B$5:$E$147,3,0)</f>
        <v>עמדה אחת</v>
      </c>
      <c r="E63" s="66">
        <f>VLOOKUP($B63,'הצעת מחיר כללית'!$B$5:$E$147,4,0)</f>
        <v>0</v>
      </c>
      <c r="F63" s="6">
        <v>1</v>
      </c>
      <c r="G63" s="24">
        <f t="shared" si="2"/>
        <v>0</v>
      </c>
      <c r="H63" s="50">
        <f t="shared" si="3"/>
        <v>0</v>
      </c>
    </row>
    <row r="64" spans="1:8">
      <c r="A64" s="127"/>
      <c r="B64" s="44">
        <v>12.3</v>
      </c>
      <c r="C64" s="5" t="str">
        <f>VLOOKUP($B64,'הצעת מחיר כללית'!$B$5:$E$147,2,0)</f>
        <v>תאי שירותים לנכים</v>
      </c>
      <c r="D64" s="5" t="str">
        <f>VLOOKUP($B64,'הצעת מחיר כללית'!$B$5:$E$147,3,0)</f>
        <v>תא אחד</v>
      </c>
      <c r="E64" s="66">
        <f>VLOOKUP($B64,'הצעת מחיר כללית'!$B$5:$E$147,4,0)</f>
        <v>0</v>
      </c>
      <c r="F64" s="6">
        <v>2</v>
      </c>
      <c r="G64" s="24">
        <f t="shared" si="2"/>
        <v>0</v>
      </c>
      <c r="H64" s="50">
        <f t="shared" si="3"/>
        <v>0</v>
      </c>
    </row>
    <row r="65" spans="1:13">
      <c r="A65" s="128"/>
      <c r="B65" s="44">
        <v>12.4</v>
      </c>
      <c r="C65" s="5" t="str">
        <f>VLOOKUP($B65,'הצעת מחיר כללית'!$B$5:$E$147,2,0)</f>
        <v>הובלה, הקמה ופירוק</v>
      </c>
      <c r="D65" s="5" t="str">
        <f>VLOOKUP($B65,'הצעת מחיר כללית'!$B$5:$E$147,3,0)</f>
        <v>כלל האירוע</v>
      </c>
      <c r="E65" s="66">
        <f>VLOOKUP($B65,'הצעת מחיר כללית'!$B$5:$E$147,4,0)</f>
        <v>0</v>
      </c>
      <c r="F65" s="6">
        <v>1</v>
      </c>
      <c r="G65" s="24">
        <f t="shared" si="2"/>
        <v>0</v>
      </c>
      <c r="H65" s="50">
        <f t="shared" si="3"/>
        <v>0</v>
      </c>
    </row>
    <row r="66" spans="1:13" ht="35.25" customHeight="1">
      <c r="A66" s="120" t="s">
        <v>189</v>
      </c>
      <c r="B66" s="44">
        <v>13.1</v>
      </c>
      <c r="C66" s="5" t="str">
        <f>VLOOKUP($B66,'הצעת מחיר כללית'!$B$5:$E$147,2,0)</f>
        <v>שמירה מתחילת הקמה ועד סיום פירוק</v>
      </c>
      <c r="D66" s="5" t="str">
        <f>VLOOKUP($B66,'הצעת מחיר כללית'!$B$5:$E$147,3,0)</f>
        <v>שומר אחד</v>
      </c>
      <c r="E66" s="66">
        <f>VLOOKUP($B66,'הצעת מחיר כללית'!$B$5:$E$147,4,0)</f>
        <v>0</v>
      </c>
      <c r="F66" s="6">
        <v>2</v>
      </c>
      <c r="G66" s="24">
        <f t="shared" si="2"/>
        <v>0</v>
      </c>
      <c r="H66" s="50">
        <f t="shared" si="3"/>
        <v>0</v>
      </c>
      <c r="M66" s="15"/>
    </row>
    <row r="67" spans="1:13">
      <c r="A67" s="118"/>
      <c r="B67" s="44">
        <v>13.2</v>
      </c>
      <c r="C67" s="5" t="str">
        <f>VLOOKUP($B67,'הצעת מחיר כללית'!$B$5:$E$147,2,0)</f>
        <v>פועלי במה</v>
      </c>
      <c r="D67" s="5" t="str">
        <f>VLOOKUP($B67,'הצעת מחיר כללית'!$B$5:$E$147,3,0)</f>
        <v>פועל אחד ליום עבודה</v>
      </c>
      <c r="E67" s="66">
        <f>VLOOKUP($B67,'הצעת מחיר כללית'!$B$5:$E$147,4,0)</f>
        <v>0</v>
      </c>
      <c r="F67" s="6">
        <v>3</v>
      </c>
      <c r="G67" s="24">
        <f t="shared" si="2"/>
        <v>0</v>
      </c>
      <c r="H67" s="50">
        <f t="shared" si="3"/>
        <v>0</v>
      </c>
    </row>
    <row r="68" spans="1:13">
      <c r="A68" s="118"/>
      <c r="B68" s="44">
        <v>13.3</v>
      </c>
      <c r="C68" s="5" t="str">
        <f>VLOOKUP($B68,'הצעת מחיר כללית'!$B$5:$E$147,2,0)</f>
        <v>סדרנים / דיילות</v>
      </c>
      <c r="D68" s="5" t="str">
        <f>VLOOKUP($B68,'הצעת מחיר כללית'!$B$5:$E$147,3,0)</f>
        <v>דייל אחד ליום עבודה</v>
      </c>
      <c r="E68" s="66">
        <f>VLOOKUP($B68,'הצעת מחיר כללית'!$B$5:$E$147,4,0)</f>
        <v>0</v>
      </c>
      <c r="F68" s="6">
        <v>25</v>
      </c>
      <c r="G68" s="24">
        <f t="shared" si="2"/>
        <v>0</v>
      </c>
      <c r="H68" s="50">
        <f t="shared" si="3"/>
        <v>0</v>
      </c>
    </row>
    <row r="69" spans="1:13">
      <c r="A69" s="119"/>
      <c r="B69" s="44">
        <v>13.4</v>
      </c>
      <c r="C69" s="5" t="str">
        <f>VLOOKUP($B69,'הצעת מחיר כללית'!$B$5:$E$147,2,0)</f>
        <v>ניקיון למחרת הטקס</v>
      </c>
      <c r="D69" s="5" t="str">
        <f>VLOOKUP($B69,'הצעת מחיר כללית'!$B$5:$E$147,3,0)</f>
        <v>פועל ניקיון ליום עבודה</v>
      </c>
      <c r="E69" s="66">
        <f>VLOOKUP($B69,'הצעת מחיר כללית'!$B$5:$E$147,4,0)</f>
        <v>0</v>
      </c>
      <c r="F69" s="6">
        <v>2</v>
      </c>
      <c r="G69" s="24">
        <f t="shared" si="2"/>
        <v>0</v>
      </c>
      <c r="H69" s="50">
        <f t="shared" si="3"/>
        <v>0</v>
      </c>
    </row>
    <row r="70" spans="1:13" ht="34.5" customHeight="1">
      <c r="A70" s="91" t="s">
        <v>123</v>
      </c>
      <c r="B70" s="54">
        <v>14.2</v>
      </c>
      <c r="C70" s="5" t="str">
        <f>VLOOKUP($B70,'הצעת מחיר כללית'!$B$5:$E$147,2,0)</f>
        <v>הזמנות</v>
      </c>
      <c r="D70" s="5" t="str">
        <f>VLOOKUP($B70,'הצעת מחיר כללית'!$B$5:$E$147,3,0)</f>
        <v>הדפסת הזמנה אחת - עד 6,000 יחידות</v>
      </c>
      <c r="E70" s="66">
        <f>VLOOKUP($B70,'הצעת מחיר כללית'!$B$5:$E$147,4,0)</f>
        <v>0</v>
      </c>
      <c r="F70" s="6">
        <v>1200</v>
      </c>
      <c r="G70" s="24">
        <f t="shared" ref="G70" si="5">E70*F70</f>
        <v>0</v>
      </c>
      <c r="H70" s="50">
        <f t="shared" ref="H70" si="6">G70*$O$1</f>
        <v>0</v>
      </c>
    </row>
    <row r="71" spans="1:13">
      <c r="A71" s="70" t="s">
        <v>125</v>
      </c>
      <c r="B71" s="44">
        <v>15.1</v>
      </c>
      <c r="C71" s="5">
        <f>VLOOKUP($B71,'הצעת מחיר כללית'!$B$5:$E$147,2,0)</f>
        <v>0</v>
      </c>
      <c r="D71" s="5">
        <f>VLOOKUP($B71,'הצעת מחיר כללית'!$B$5:$E$147,3,0)</f>
        <v>0</v>
      </c>
      <c r="E71" s="66">
        <f>VLOOKUP($B71,'הצעת מחיר כללית'!$B$5:$E$147,4,0)</f>
        <v>0</v>
      </c>
      <c r="F71" s="6">
        <v>0</v>
      </c>
      <c r="G71" s="24">
        <f t="shared" si="2"/>
        <v>0</v>
      </c>
      <c r="H71" s="50">
        <f t="shared" si="3"/>
        <v>0</v>
      </c>
    </row>
    <row r="72" spans="1:13">
      <c r="A72" s="70" t="s">
        <v>126</v>
      </c>
      <c r="B72" s="44">
        <v>15.2</v>
      </c>
      <c r="C72" s="5">
        <f>VLOOKUP($B72,'הצעת מחיר כללית'!$B$5:$E$147,2,0)</f>
        <v>0</v>
      </c>
      <c r="D72" s="5">
        <f>VLOOKUP($B72,'הצעת מחיר כללית'!$B$5:$E$147,3,0)</f>
        <v>0</v>
      </c>
      <c r="E72" s="66">
        <f>VLOOKUP($B72,'הצעת מחיר כללית'!$B$5:$E$147,4,0)</f>
        <v>0</v>
      </c>
      <c r="F72" s="6">
        <v>0</v>
      </c>
      <c r="G72" s="24">
        <f t="shared" si="2"/>
        <v>0</v>
      </c>
      <c r="H72" s="50">
        <f t="shared" si="3"/>
        <v>0</v>
      </c>
    </row>
    <row r="73" spans="1:13">
      <c r="A73" s="70" t="s">
        <v>127</v>
      </c>
      <c r="B73" s="44">
        <v>15.3</v>
      </c>
      <c r="C73" s="5">
        <f>VLOOKUP($B73,'הצעת מחיר כללית'!$B$5:$E$147,2,0)</f>
        <v>0</v>
      </c>
      <c r="D73" s="5">
        <f>VLOOKUP($B73,'הצעת מחיר כללית'!$B$5:$E$147,3,0)</f>
        <v>0</v>
      </c>
      <c r="E73" s="66">
        <f>VLOOKUP($B73,'הצעת מחיר כללית'!$B$5:$E$147,4,0)</f>
        <v>0</v>
      </c>
      <c r="F73" s="6">
        <v>0</v>
      </c>
      <c r="G73" s="24">
        <f t="shared" si="2"/>
        <v>0</v>
      </c>
      <c r="H73" s="50">
        <f t="shared" si="3"/>
        <v>0</v>
      </c>
    </row>
    <row r="74" spans="1:13">
      <c r="A74" s="132" t="s">
        <v>165</v>
      </c>
      <c r="B74" s="133"/>
      <c r="C74" s="133"/>
      <c r="D74" s="133"/>
      <c r="E74" s="71"/>
      <c r="F74" s="16"/>
      <c r="G74" s="79"/>
      <c r="H74" s="80"/>
    </row>
    <row r="75" spans="1:13" ht="32.25" customHeight="1">
      <c r="A75" s="23" t="s">
        <v>165</v>
      </c>
      <c r="B75" s="62">
        <f>'הצעת מחיר כללית'!B157</f>
        <v>16.899999999999999</v>
      </c>
      <c r="C75" s="138" t="str">
        <f>'הצעת מחיר כללית'!C157:D157</f>
        <v>טקס הצדעה לבני העדה הדרוזית במלאות 70 שנה למדינה ישראל</v>
      </c>
      <c r="D75" s="139"/>
      <c r="E75" s="66">
        <f>'הצעת מחיר כללית'!E157</f>
        <v>0</v>
      </c>
      <c r="F75" s="6">
        <v>1</v>
      </c>
      <c r="G75" s="24">
        <f t="shared" ref="G75" si="7">E75*F75</f>
        <v>0</v>
      </c>
      <c r="H75" s="50">
        <f t="shared" si="3"/>
        <v>0</v>
      </c>
    </row>
    <row r="76" spans="1:13">
      <c r="A76" s="33"/>
      <c r="B76" s="34"/>
      <c r="C76" s="35"/>
      <c r="D76" s="35"/>
      <c r="E76" s="35"/>
      <c r="F76" s="35"/>
      <c r="G76" s="35"/>
      <c r="H76" s="52"/>
    </row>
    <row r="77" spans="1:13" ht="19.5" thickBot="1">
      <c r="A77" s="36"/>
      <c r="B77" s="37"/>
      <c r="C77" s="41" t="s">
        <v>183</v>
      </c>
      <c r="D77" s="41"/>
      <c r="E77" s="38"/>
      <c r="F77" s="41"/>
      <c r="G77" s="38">
        <f>SUM(G4:G75)</f>
        <v>0</v>
      </c>
      <c r="H77" s="53">
        <f>SUM(H4:H75)</f>
        <v>0</v>
      </c>
    </row>
  </sheetData>
  <sheetProtection algorithmName="SHA-512" hashValue="zZD4yCFevVSqjaKmymSuc3RKSYLgZD7o52iMF5CU4PMKPxHy31oMlICeqOiAihBbRCkYwxHOF1zsjPwHKQLugg==" saltValue="IqxYTdtjt6M+bWmNl0dTig==" spinCount="100000" sheet="1" objects="1" scenarios="1" selectLockedCells="1"/>
  <customSheetViews>
    <customSheetView guid="{CE1E4322-1EE4-4098-9E3A-81EDCF2F55CC}" topLeftCell="A52">
      <selection activeCell="A75" sqref="A75"/>
      <pageMargins left="0.7" right="0.7" top="0.75" bottom="0.75" header="0.3" footer="0.3"/>
      <pageSetup orientation="portrait" r:id="rId1"/>
    </customSheetView>
  </customSheetViews>
  <mergeCells count="11">
    <mergeCell ref="A10:A20"/>
    <mergeCell ref="A21:A23"/>
    <mergeCell ref="A24:A36"/>
    <mergeCell ref="A37:A47"/>
    <mergeCell ref="C75:D75"/>
    <mergeCell ref="A74:D74"/>
    <mergeCell ref="A49:A50"/>
    <mergeCell ref="A56:A61"/>
    <mergeCell ref="A62:A65"/>
    <mergeCell ref="A66:A69"/>
    <mergeCell ref="A51:A55"/>
  </mergeCells>
  <pageMargins left="0.7" right="0.7" top="0.75" bottom="0.75" header="0.3" footer="0.3"/>
  <pageSetup orientation="portrait" r:id="rId2"/>
  <ignoredErrors>
    <ignoredError sqref="B42 B50 B20 B14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rightToLeft="1" topLeftCell="A13" workbookViewId="0">
      <selection activeCell="G72" sqref="G72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7" style="10" customWidth="1"/>
    <col min="8" max="8" width="16.625" style="10" customWidth="1"/>
    <col min="9" max="16384" width="9" style="10"/>
  </cols>
  <sheetData>
    <row r="1" spans="1:15">
      <c r="A1" s="39" t="s">
        <v>231</v>
      </c>
      <c r="O1" s="10">
        <v>1.17</v>
      </c>
    </row>
    <row r="2" spans="1:15">
      <c r="A2" s="40" t="s">
        <v>301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>
      <c r="A5" s="23" t="s">
        <v>3</v>
      </c>
      <c r="B5" s="5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1.5" customHeight="1">
      <c r="A6" s="68" t="s">
        <v>206</v>
      </c>
      <c r="B6" s="54">
        <v>2.1</v>
      </c>
      <c r="C6" s="5" t="str">
        <f>VLOOKUP($B6,'הצעת מחיר כללית'!$B$5:$E$147,2,0)</f>
        <v>בודק חשמל סוג 3</v>
      </c>
      <c r="D6" s="5" t="str">
        <f>VLOOKUP($B6,'הצעת מחיר כללית'!$B$5:$E$147,3,0)</f>
        <v>הגעת בודק - עד שתי הגעות לאירוע</v>
      </c>
      <c r="E6" s="66">
        <f>VLOOKUP($B6,'הצעת מחיר כללית'!$B$5:$E$147,4,0)</f>
        <v>0</v>
      </c>
      <c r="F6" s="6">
        <v>1</v>
      </c>
      <c r="G6" s="24">
        <f t="shared" ref="G6:G38" si="0">E6*F6</f>
        <v>0</v>
      </c>
      <c r="H6" s="50">
        <f t="shared" ref="H6:H38" si="1">G6*$O$1</f>
        <v>0</v>
      </c>
    </row>
    <row r="7" spans="1:15">
      <c r="A7" s="120" t="s">
        <v>8</v>
      </c>
      <c r="B7" s="44">
        <v>3.1</v>
      </c>
      <c r="C7" s="5" t="str">
        <f>VLOOKUP($B7,'הצעת מחיר כללית'!$B$5:$E$147,2,0)</f>
        <v>הגברה לקהל</v>
      </c>
      <c r="D7" s="5" t="str">
        <f>VLOOKUP($B7,'הצעת מחיר כללית'!$B$5:$E$147,3,0)</f>
        <v>הגברה לעד - 500 איש</v>
      </c>
      <c r="E7" s="66">
        <f>VLOOKUP($B7,'הצעת מחיר כללית'!$B$5:$E$147,4,0)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18"/>
      <c r="B8" s="44">
        <v>3.6</v>
      </c>
      <c r="C8" s="5" t="str">
        <f>VLOOKUP($B8,'הצעת מחיר כללית'!$B$5:$E$147,2,0)</f>
        <v>סטנדים</v>
      </c>
      <c r="D8" s="5" t="str">
        <f>VLOOKUP($B8,'הצעת מחיר כללית'!$B$5:$E$147,3,0)</f>
        <v>לכל מיקרופון</v>
      </c>
      <c r="E8" s="66">
        <f>VLOOKUP($B8,'הצעת מחיר כללית'!$B$5:$E$147,4,0)</f>
        <v>0</v>
      </c>
      <c r="F8" s="6">
        <v>1</v>
      </c>
      <c r="G8" s="24">
        <f t="shared" si="0"/>
        <v>0</v>
      </c>
      <c r="H8" s="50">
        <f t="shared" si="1"/>
        <v>0</v>
      </c>
    </row>
    <row r="9" spans="1:15" ht="30" customHeight="1">
      <c r="A9" s="118"/>
      <c r="B9" s="44">
        <v>3.7</v>
      </c>
      <c r="C9" s="5" t="str">
        <f>VLOOKUP($B9,'הצעת מחיר כללית'!$B$5:$E$147,2,0)</f>
        <v>תיבת חיבורים לתקשורת מינ' 12 כניסות</v>
      </c>
      <c r="D9" s="5" t="str">
        <f>VLOOKUP($B9,'הצעת מחיר כללית'!$B$5:$E$147,3,0)</f>
        <v>תיבה אחת</v>
      </c>
      <c r="E9" s="66">
        <f>VLOOKUP($B9,'הצעת מחיר כללית'!$B$5:$E$147,4,0)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31.5" customHeight="1">
      <c r="A10" s="118"/>
      <c r="B10" s="44">
        <v>3.9</v>
      </c>
      <c r="C10" s="5" t="str">
        <f>VLOOKUP($B10,'הצעת מחיר כללית'!$B$5:$E$147,2,0)</f>
        <v>מיקרופון עיפרון שולחני לפודיום נאומים</v>
      </c>
      <c r="D10" s="5" t="str">
        <f>VLOOKUP($B10,'הצעת מחיר כללית'!$B$5:$E$147,3,0)</f>
        <v>מיקרופון אחד</v>
      </c>
      <c r="E10" s="66">
        <f>VLOOKUP($B10,'הצעת מחיר כללית'!$B$5:$E$147,4,0)</f>
        <v>0</v>
      </c>
      <c r="F10" s="6">
        <v>2</v>
      </c>
      <c r="G10" s="24">
        <f t="shared" si="0"/>
        <v>0</v>
      </c>
      <c r="H10" s="50">
        <f t="shared" si="1"/>
        <v>0</v>
      </c>
    </row>
    <row r="11" spans="1:15">
      <c r="A11" s="118"/>
      <c r="B11" s="44" t="s">
        <v>198</v>
      </c>
      <c r="C11" s="5" t="str">
        <f>VLOOKUP($B11,'הצעת מחיר כללית'!$B$5:$E$147,2,0)</f>
        <v>מיקרופון דינאמי</v>
      </c>
      <c r="D11" s="5" t="str">
        <f>VLOOKUP($B11,'הצעת מחיר כללית'!$B$5:$E$147,3,0)</f>
        <v>מיקרופון אחד</v>
      </c>
      <c r="E11" s="66">
        <f>VLOOKUP($B11,'הצעת מחיר כללית'!$B$5:$E$147,4,0)</f>
        <v>0</v>
      </c>
      <c r="F11" s="6">
        <v>3</v>
      </c>
      <c r="G11" s="24">
        <f t="shared" si="0"/>
        <v>0</v>
      </c>
      <c r="H11" s="50">
        <f t="shared" si="1"/>
        <v>0</v>
      </c>
    </row>
    <row r="12" spans="1:15" ht="30.75" customHeight="1">
      <c r="A12" s="118"/>
      <c r="B12" s="44">
        <v>3.12</v>
      </c>
      <c r="C12" s="5" t="str">
        <f>VLOOKUP($B12,'הצעת מחיר כללית'!$B$5:$E$147,2,0)</f>
        <v>מיקרופון על סטנד למפקד משמר כבוד</v>
      </c>
      <c r="D12" s="5" t="str">
        <f>VLOOKUP($B12,'הצעת מחיר כללית'!$B$5:$E$147,3,0)</f>
        <v>מיקרופון אחד</v>
      </c>
      <c r="E12" s="66">
        <f>VLOOKUP($B12,'הצעת מחיר כללית'!$B$5:$E$147,4,0)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>
      <c r="A13" s="118"/>
      <c r="B13" s="44">
        <v>3.15</v>
      </c>
      <c r="C13" s="5" t="str">
        <f>VLOOKUP($B13,'הצעת מחיר כללית'!$B$5:$E$147,2,0)</f>
        <v>אוזניה למנחה</v>
      </c>
      <c r="D13" s="5" t="str">
        <f>VLOOKUP($B13,'הצעת מחיר כללית'!$B$5:$E$147,3,0)</f>
        <v>אוזניה אחת</v>
      </c>
      <c r="E13" s="66">
        <f>VLOOKUP($B13,'הצעת מחיר כללית'!$B$5:$E$147,4,0)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>
      <c r="A14" s="118"/>
      <c r="B14" s="44">
        <v>3.17</v>
      </c>
      <c r="C14" s="5" t="str">
        <f>VLOOKUP($B14,'הצעת מחיר כללית'!$B$5:$E$147,2,0)</f>
        <v>חיבור לכלי נגינה</v>
      </c>
      <c r="D14" s="5" t="str">
        <f>VLOOKUP($B14,'הצעת מחיר כללית'!$B$5:$E$147,3,0)</f>
        <v>עד שלושה כלי נגינה</v>
      </c>
      <c r="E14" s="66">
        <f>VLOOKUP($B14,'הצעת מחיר כללית'!$B$5:$E$147,4,0)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53.25" customHeight="1">
      <c r="A15" s="118"/>
      <c r="B15" s="44">
        <v>3.18</v>
      </c>
      <c r="C15" s="5" t="str">
        <f>VLOOKUP($B15,'הצעת מחיר כללית'!$B$5:$E$147,2,0)</f>
        <v>עמודים עם פנסים פנסי HMI לתאורת שטיפה, המתאימים לצילום טלוויזיה</v>
      </c>
      <c r="D15" s="5" t="str">
        <f>VLOOKUP($B15,'הצעת מחיר כללית'!$B$5:$E$147,3,0)</f>
        <v>עמוד  אחד</v>
      </c>
      <c r="E15" s="66">
        <f>VLOOKUP($B15,'הצעת מחיר כללית'!$B$5:$E$147,4,0)</f>
        <v>0</v>
      </c>
      <c r="F15" s="6">
        <v>2</v>
      </c>
      <c r="G15" s="24">
        <f t="shared" si="0"/>
        <v>0</v>
      </c>
      <c r="H15" s="50">
        <f t="shared" si="1"/>
        <v>0</v>
      </c>
    </row>
    <row r="16" spans="1:15" ht="31.5" customHeight="1">
      <c r="A16" s="118"/>
      <c r="B16" s="44">
        <v>3.19</v>
      </c>
      <c r="C16" s="5" t="str">
        <f>VLOOKUP($B16,'הצעת מחיר כללית'!$B$5:$E$147,2,0)</f>
        <v>גנרטור עד 250 KVA+ סולר + כבל 100 מ' + חיבורי חשמל</v>
      </c>
      <c r="D16" s="5" t="str">
        <f>VLOOKUP($B16,'הצעת מחיר כללית'!$B$5:$E$147,3,0)</f>
        <v>יום אחד</v>
      </c>
      <c r="E16" s="66">
        <f>VLOOKUP($B16,'הצעת מחיר כללית'!$B$5:$E$147,4,0)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43.5" customHeight="1">
      <c r="A17" s="118"/>
      <c r="B17" s="44" t="s">
        <v>199</v>
      </c>
      <c r="C17" s="5" t="str">
        <f>VLOOKUP($B17,'הצעת מחיר כללית'!$B$5:$E$147,2,0)</f>
        <v>גנרטור גיבוי עד 100 KVA+ סולר + כבל 100 מ' + חיבורי חשמל</v>
      </c>
      <c r="D17" s="5" t="str">
        <f>VLOOKUP($B17,'הצעת מחיר כללית'!$B$5:$E$147,3,0)</f>
        <v>יום אחד</v>
      </c>
      <c r="E17" s="66">
        <f>VLOOKUP($B17,'הצעת מחיר כללית'!$B$5:$E$147,4,0)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>
      <c r="A18" s="126" t="s">
        <v>33</v>
      </c>
      <c r="B18" s="44">
        <v>4.0999999999999996</v>
      </c>
      <c r="C18" s="5" t="str">
        <f>VLOOKUP($B18,'הצעת מחיר כללית'!$B$5:$E$147,2,0)</f>
        <v>בקבוקי מים</v>
      </c>
      <c r="D18" s="5" t="str">
        <f>VLOOKUP($B18,'הצעת מחיר כללית'!$B$5:$E$147,3,0)</f>
        <v>בקבוק אחד</v>
      </c>
      <c r="E18" s="66">
        <f>VLOOKUP($B18,'הצעת מחיר כללית'!$B$5:$E$147,4,0)</f>
        <v>0</v>
      </c>
      <c r="F18" s="6">
        <v>700</v>
      </c>
      <c r="G18" s="24">
        <f t="shared" si="0"/>
        <v>0</v>
      </c>
      <c r="H18" s="50">
        <f t="shared" si="1"/>
        <v>0</v>
      </c>
    </row>
    <row r="19" spans="1:8">
      <c r="A19" s="127"/>
      <c r="B19" s="44">
        <v>4.2</v>
      </c>
      <c r="C19" s="5" t="str">
        <f>VLOOKUP($B19,'הצעת מחיר כללית'!$B$5:$E$147,2,0)</f>
        <v>גלגל זר פרחים</v>
      </c>
      <c r="D19" s="5" t="str">
        <f>VLOOKUP($B19,'הצעת מחיר כללית'!$B$5:$E$147,3,0)</f>
        <v>גלגל זר אחד</v>
      </c>
      <c r="E19" s="66">
        <f>VLOOKUP($B19,'הצעת מחיר כללית'!$B$5:$E$147,4,0)</f>
        <v>0</v>
      </c>
      <c r="F19" s="6">
        <v>13</v>
      </c>
      <c r="G19" s="24">
        <f t="shared" si="0"/>
        <v>0</v>
      </c>
      <c r="H19" s="50">
        <f t="shared" si="1"/>
        <v>0</v>
      </c>
    </row>
    <row r="20" spans="1:8">
      <c r="A20" s="128"/>
      <c r="B20" s="44">
        <v>4.3</v>
      </c>
      <c r="C20" s="5" t="str">
        <f>VLOOKUP($B20,'הצעת מחיר כללית'!$B$5:$E$147,2,0)</f>
        <v>סידורי פרחים - גובה 100 ס"מ</v>
      </c>
      <c r="D20" s="5" t="str">
        <f>VLOOKUP($B20,'הצעת מחיר כללית'!$B$5:$E$147,3,0)</f>
        <v>סידור פרחים אחד</v>
      </c>
      <c r="E20" s="66">
        <f>VLOOKUP($B20,'הצעת מחיר כללית'!$B$5:$E$147,4,0)</f>
        <v>0</v>
      </c>
      <c r="F20" s="6">
        <v>4</v>
      </c>
      <c r="G20" s="24">
        <f t="shared" si="0"/>
        <v>0</v>
      </c>
      <c r="H20" s="50">
        <f t="shared" si="1"/>
        <v>0</v>
      </c>
    </row>
    <row r="21" spans="1:8">
      <c r="A21" s="126" t="s">
        <v>39</v>
      </c>
      <c r="B21" s="44">
        <v>5.0999999999999996</v>
      </c>
      <c r="C21" s="5" t="str">
        <f>VLOOKUP($B21,'הצעת מחיר כללית'!$B$5:$E$147,2,0)</f>
        <v>מקלטי שמיעה</v>
      </c>
      <c r="D21" s="5" t="str">
        <f>VLOOKUP($B21,'הצעת מחיר כללית'!$B$5:$E$147,3,0)</f>
        <v>מקלט אחד</v>
      </c>
      <c r="E21" s="66">
        <f>VLOOKUP($B21,'הצעת מחיר כללית'!$B$5:$E$147,4,0)</f>
        <v>0</v>
      </c>
      <c r="F21" s="6">
        <v>30</v>
      </c>
      <c r="G21" s="24">
        <f t="shared" si="0"/>
        <v>0</v>
      </c>
      <c r="H21" s="50">
        <f t="shared" si="1"/>
        <v>0</v>
      </c>
    </row>
    <row r="22" spans="1:8">
      <c r="A22" s="127"/>
      <c r="B22" s="44">
        <v>5.2</v>
      </c>
      <c r="C22" s="5" t="str">
        <f>VLOOKUP($B22,'הצעת מחיר כללית'!$B$5:$E$147,2,0)</f>
        <v>אוזניות</v>
      </c>
      <c r="D22" s="5" t="str">
        <f>VLOOKUP($B22,'הצעת מחיר כללית'!$B$5:$E$147,3,0)</f>
        <v>זוג אחד</v>
      </c>
      <c r="E22" s="66">
        <f>VLOOKUP($B22,'הצעת מחיר כללית'!$B$5:$E$147,4,0)</f>
        <v>0</v>
      </c>
      <c r="F22" s="6">
        <v>20</v>
      </c>
      <c r="G22" s="24">
        <f t="shared" si="0"/>
        <v>0</v>
      </c>
      <c r="H22" s="50">
        <f t="shared" si="1"/>
        <v>0</v>
      </c>
    </row>
    <row r="23" spans="1:8">
      <c r="A23" s="127"/>
      <c r="B23" s="44">
        <v>5.3</v>
      </c>
      <c r="C23" s="5" t="str">
        <f>VLOOKUP($B23,'הצעת מחיר כללית'!$B$5:$E$147,2,0)</f>
        <v>לולאות השראה</v>
      </c>
      <c r="D23" s="5" t="str">
        <f>VLOOKUP($B23,'הצעת מחיר כללית'!$B$5:$E$147,3,0)</f>
        <v>לולאה אחת</v>
      </c>
      <c r="E23" s="66">
        <f>VLOOKUP($B23,'הצעת מחיר כללית'!$B$5:$E$147,4,0)</f>
        <v>0</v>
      </c>
      <c r="F23" s="6">
        <v>10</v>
      </c>
      <c r="G23" s="24">
        <f t="shared" si="0"/>
        <v>0</v>
      </c>
      <c r="H23" s="50">
        <f t="shared" si="1"/>
        <v>0</v>
      </c>
    </row>
    <row r="24" spans="1:8">
      <c r="A24" s="127"/>
      <c r="B24" s="44">
        <v>5.4</v>
      </c>
      <c r="C24" s="5" t="str">
        <f>VLOOKUP($B24,'הצעת מחיר כללית'!$B$5:$E$147,2,0)</f>
        <v xml:space="preserve">מערכת הכוונה קולית </v>
      </c>
      <c r="D24" s="5" t="str">
        <f>VLOOKUP($B24,'הצעת מחיר כללית'!$B$5:$E$147,3,0)</f>
        <v xml:space="preserve">מערכת אחת  </v>
      </c>
      <c r="E24" s="66">
        <f>VLOOKUP($B24,'הצעת מחיר כללית'!$B$5:$E$147,4,0)</f>
        <v>0</v>
      </c>
      <c r="F24" s="6">
        <v>1</v>
      </c>
      <c r="G24" s="24">
        <f t="shared" si="0"/>
        <v>0</v>
      </c>
      <c r="H24" s="50">
        <f t="shared" si="1"/>
        <v>0</v>
      </c>
    </row>
    <row r="25" spans="1:8" ht="34.5" customHeight="1">
      <c r="A25" s="127"/>
      <c r="B25" s="44">
        <v>5.5</v>
      </c>
      <c r="C25" s="5" t="str">
        <f>VLOOKUP($B25,'הצעת מחיר כללית'!$B$5:$E$147,2,0)</f>
        <v>מסך פלזמה 50' לתמלול האירוע, על סטנד</v>
      </c>
      <c r="D25" s="5" t="str">
        <f>VLOOKUP($B25,'הצעת מחיר כללית'!$B$5:$E$147,3,0)</f>
        <v>מסך אחד</v>
      </c>
      <c r="E25" s="66">
        <f>VLOOKUP($B25,'הצעת מחיר כללית'!$B$5:$E$147,4,0)</f>
        <v>0</v>
      </c>
      <c r="F25" s="6">
        <v>2</v>
      </c>
      <c r="G25" s="24">
        <f t="shared" si="0"/>
        <v>0</v>
      </c>
      <c r="H25" s="50">
        <f t="shared" si="1"/>
        <v>0</v>
      </c>
    </row>
    <row r="26" spans="1:8" ht="30" customHeight="1">
      <c r="A26" s="127"/>
      <c r="B26" s="44">
        <v>5.6</v>
      </c>
      <c r="C26" s="5" t="str">
        <f>VLOOKUP($B26,'הצעת מחיר כללית'!$B$5:$E$147,2,0)</f>
        <v>מחשב להקרנת הטקסט + מפעיל + מתמלל</v>
      </c>
      <c r="D26" s="5" t="str">
        <f>VLOOKUP($B26,'הצעת מחיר כללית'!$B$5:$E$147,3,0)</f>
        <v>מחשב אחד + מפעיל + מתמלל</v>
      </c>
      <c r="E26" s="66">
        <f>VLOOKUP($B26,'הצעת מחיר כללית'!$B$5:$E$147,4,0)</f>
        <v>0</v>
      </c>
      <c r="F26" s="6">
        <v>1</v>
      </c>
      <c r="G26" s="24">
        <f t="shared" si="0"/>
        <v>0</v>
      </c>
      <c r="H26" s="50">
        <f t="shared" si="1"/>
        <v>0</v>
      </c>
    </row>
    <row r="27" spans="1:8">
      <c r="A27" s="127"/>
      <c r="B27" s="44">
        <v>5.9</v>
      </c>
      <c r="C27" s="5" t="str">
        <f>VLOOKUP($B27,'הצעת מחיר כללית'!$B$5:$E$147,2,0)</f>
        <v>מערכת עזר לשמיעה</v>
      </c>
      <c r="D27" s="5" t="str">
        <f>VLOOKUP($B27,'הצעת מחיר כללית'!$B$5:$E$147,3,0)</f>
        <v>מערכת אחת</v>
      </c>
      <c r="E27" s="66">
        <f>VLOOKUP($B27,'הצעת מחיר כללית'!$B$5:$E$147,4,0)</f>
        <v>0</v>
      </c>
      <c r="F27" s="6">
        <v>1</v>
      </c>
      <c r="G27" s="24">
        <f t="shared" si="0"/>
        <v>0</v>
      </c>
      <c r="H27" s="50">
        <f t="shared" si="1"/>
        <v>0</v>
      </c>
    </row>
    <row r="28" spans="1:8">
      <c r="A28" s="127"/>
      <c r="B28" s="44" t="s">
        <v>201</v>
      </c>
      <c r="C28" s="5" t="str">
        <f>VLOOKUP($B28,'הצעת מחיר כללית'!$B$5:$E$147,2,0)</f>
        <v>טכנאי</v>
      </c>
      <c r="D28" s="5" t="str">
        <f>VLOOKUP($B28,'הצעת מחיר כללית'!$B$5:$E$147,3,0)</f>
        <v>טכנאי אחד</v>
      </c>
      <c r="E28" s="66">
        <f>VLOOKUP($B28,'הצעת מחיר כללית'!$B$5:$E$147,4,0)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>
      <c r="A29" s="127"/>
      <c r="B29" s="44">
        <v>5.1100000000000003</v>
      </c>
      <c r="C29" s="5" t="str">
        <f>VLOOKUP($B29,'הצעת מחיר כללית'!$B$5:$E$147,2,0)</f>
        <v>מושבים מותאמים</v>
      </c>
      <c r="D29" s="5" t="str">
        <f>VLOOKUP($B29,'הצעת מחיר כללית'!$B$5:$E$147,3,0)</f>
        <v>מושב אחד</v>
      </c>
      <c r="E29" s="66">
        <f>VLOOKUP($B29,'הצעת מחיר כללית'!$B$5:$E$147,4,0)</f>
        <v>0</v>
      </c>
      <c r="F29" s="6">
        <v>50</v>
      </c>
      <c r="G29" s="24">
        <f t="shared" si="0"/>
        <v>0</v>
      </c>
      <c r="H29" s="50">
        <f t="shared" si="1"/>
        <v>0</v>
      </c>
    </row>
    <row r="30" spans="1:8">
      <c r="A30" s="127"/>
      <c r="B30" s="44">
        <v>5.12</v>
      </c>
      <c r="C30" s="5" t="str">
        <f>VLOOKUP($B30,'הצעת מחיר כללית'!$B$5:$E$147,2,0)</f>
        <v>שילוט הכוונה</v>
      </c>
      <c r="D30" s="5" t="str">
        <f>VLOOKUP($B30,'הצעת מחיר כללית'!$B$5:$E$147,3,0)</f>
        <v>למתחם כולו</v>
      </c>
      <c r="E30" s="66">
        <f>VLOOKUP($B30,'הצעת מחיר כללית'!$B$5:$E$147,4,0)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27"/>
      <c r="B31" s="44">
        <v>5.13</v>
      </c>
      <c r="C31" s="5" t="str">
        <f>VLOOKUP($B31,'הצעת מחיר כללית'!$B$5:$E$147,2,0)</f>
        <v>תרגום לשפת הסימנים</v>
      </c>
      <c r="D31" s="5" t="str">
        <f>VLOOKUP($B31,'הצעת מחיר כללית'!$B$5:$E$147,3,0)</f>
        <v>מתרגם אחד</v>
      </c>
      <c r="E31" s="66">
        <f>VLOOKUP($B31,'הצעת מחיר כללית'!$B$5:$E$147,4,0)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 ht="30.75" customHeight="1">
      <c r="A32" s="120" t="s">
        <v>59</v>
      </c>
      <c r="B32" s="44">
        <v>6.1</v>
      </c>
      <c r="C32" s="5" t="str">
        <f>VLOOKUP($B32,'הצעת מחיר כללית'!$B$5:$E$147,2,0)</f>
        <v>חבלול, עמודי נירוסטה וחבל לבן</v>
      </c>
      <c r="D32" s="5" t="str">
        <f>VLOOKUP($B32,'הצעת מחיר כללית'!$B$5:$E$147,3,0)</f>
        <v>חבלול באורך מטר אחד + שני עמודים וחבל לבן</v>
      </c>
      <c r="E32" s="66">
        <f>VLOOKUP($B32,'הצעת מחיר כללית'!$B$5:$E$147,4,0)</f>
        <v>0</v>
      </c>
      <c r="F32" s="6">
        <v>10</v>
      </c>
      <c r="G32" s="24">
        <f t="shared" si="0"/>
        <v>0</v>
      </c>
      <c r="H32" s="50">
        <f t="shared" si="1"/>
        <v>0</v>
      </c>
    </row>
    <row r="33" spans="1:8">
      <c r="A33" s="118"/>
      <c r="B33" s="44">
        <v>6.2</v>
      </c>
      <c r="C33" s="5" t="str">
        <f>VLOOKUP($B33,'הצעת מחיר כללית'!$B$5:$E$147,2,0)</f>
        <v>תרנים לדגלים</v>
      </c>
      <c r="D33" s="5" t="str">
        <f>VLOOKUP($B33,'הצעת מחיר כללית'!$B$5:$E$147,3,0)</f>
        <v>תורן אחד</v>
      </c>
      <c r="E33" s="66">
        <f>VLOOKUP($B33,'הצעת מחיר כללית'!$B$5:$E$147,4,0)</f>
        <v>0</v>
      </c>
      <c r="F33" s="6">
        <v>40</v>
      </c>
      <c r="G33" s="24">
        <f t="shared" si="0"/>
        <v>0</v>
      </c>
      <c r="H33" s="50">
        <f t="shared" si="1"/>
        <v>0</v>
      </c>
    </row>
    <row r="34" spans="1:8">
      <c r="A34" s="118"/>
      <c r="B34" s="44">
        <v>6.3</v>
      </c>
      <c r="C34" s="5" t="str">
        <f>VLOOKUP($B34,'הצעת מחיר כללית'!$B$5:$E$147,2,0)</f>
        <v>דגלי לאום על מוטות (6 מ')</v>
      </c>
      <c r="D34" s="5" t="str">
        <f>VLOOKUP($B34,'הצעת מחיר כללית'!$B$5:$E$147,3,0)</f>
        <v>דגל על מוט</v>
      </c>
      <c r="E34" s="66">
        <f>VLOOKUP($B34,'הצעת מחיר כללית'!$B$5:$E$147,4,0)</f>
        <v>0</v>
      </c>
      <c r="F34" s="6">
        <v>40</v>
      </c>
      <c r="G34" s="24">
        <f t="shared" si="0"/>
        <v>0</v>
      </c>
      <c r="H34" s="50">
        <f t="shared" si="1"/>
        <v>0</v>
      </c>
    </row>
    <row r="35" spans="1:8" ht="30.75" customHeight="1">
      <c r="A35" s="118"/>
      <c r="B35" s="44" t="s">
        <v>264</v>
      </c>
      <c r="C35" s="5" t="str">
        <f>VLOOKUP($B35,'הצעת מחיר כללית'!$B$5:$E$147,2,0)</f>
        <v>במת נואמים (2.5X2.5) - שטיח ובד סביב</v>
      </c>
      <c r="D35" s="5" t="str">
        <f>VLOOKUP($B35,'הצעת מחיר כללית'!$B$5:$E$147,3,0)</f>
        <v>מחיר למטר</v>
      </c>
      <c r="E35" s="66">
        <f>VLOOKUP($B35,'הצעת מחיר כללית'!$B$5:$E$147,4,0)</f>
        <v>0</v>
      </c>
      <c r="F35" s="6">
        <v>6.25</v>
      </c>
      <c r="G35" s="24">
        <f t="shared" si="0"/>
        <v>0</v>
      </c>
      <c r="H35" s="50">
        <f t="shared" si="1"/>
        <v>0</v>
      </c>
    </row>
    <row r="36" spans="1:8" ht="51.75" customHeight="1">
      <c r="A36" s="118"/>
      <c r="B36" s="44">
        <v>6.7</v>
      </c>
      <c r="C36" s="5" t="str">
        <f>VLOOKUP($B36,'הצעת מחיר כללית'!$B$5:$E$147,2,0)</f>
        <v>שושנות דגלים (כל שושונה כוללת 5 תרנים עד 3 מטר + דגלים לתרנים)</v>
      </c>
      <c r="D36" s="5" t="str">
        <f>VLOOKUP($B36,'הצעת מחיר כללית'!$B$5:$E$147,3,0)</f>
        <v>שושנה אחת</v>
      </c>
      <c r="E36" s="66">
        <f>VLOOKUP($B36,'הצעת מחיר כללית'!$B$5:$E$147,4,0)</f>
        <v>0</v>
      </c>
      <c r="F36" s="6">
        <v>2</v>
      </c>
      <c r="G36" s="24">
        <f t="shared" si="0"/>
        <v>0</v>
      </c>
      <c r="H36" s="50">
        <f t="shared" si="1"/>
        <v>0</v>
      </c>
    </row>
    <row r="37" spans="1:8">
      <c r="A37" s="118"/>
      <c r="B37" s="44">
        <v>6.8</v>
      </c>
      <c r="C37" s="5" t="str">
        <f>VLOOKUP($B37,'הצעת מחיר כללית'!$B$5:$E$147,2,0)</f>
        <v>פחי זבל+שקיות</v>
      </c>
      <c r="D37" s="5" t="str">
        <f>VLOOKUP($B37,'הצעת מחיר כללית'!$B$5:$E$147,3,0)</f>
        <v>פח אחד</v>
      </c>
      <c r="E37" s="66">
        <f>VLOOKUP($B37,'הצעת מחיר כללית'!$B$5:$E$147,4,0)</f>
        <v>0</v>
      </c>
      <c r="F37" s="6">
        <v>10</v>
      </c>
      <c r="G37" s="24">
        <f t="shared" si="0"/>
        <v>0</v>
      </c>
      <c r="H37" s="50">
        <f t="shared" si="1"/>
        <v>0</v>
      </c>
    </row>
    <row r="38" spans="1:8">
      <c r="A38" s="118"/>
      <c r="B38" s="44">
        <v>6.9</v>
      </c>
      <c r="C38" s="5" t="str">
        <f>VLOOKUP($B38,'הצעת מחיר כללית'!$B$5:$E$147,2,0)</f>
        <v>כסאות פלסטיק (אזוקים)</v>
      </c>
      <c r="D38" s="5" t="str">
        <f>VLOOKUP($B38,'הצעת מחיר כללית'!$B$5:$E$147,3,0)</f>
        <v>כסא אחד</v>
      </c>
      <c r="E38" s="66">
        <f>VLOOKUP($B38,'הצעת מחיר כללית'!$B$5:$E$147,4,0)</f>
        <v>0</v>
      </c>
      <c r="F38" s="6">
        <v>500</v>
      </c>
      <c r="G38" s="24">
        <f t="shared" si="0"/>
        <v>0</v>
      </c>
      <c r="H38" s="50">
        <f t="shared" si="1"/>
        <v>0</v>
      </c>
    </row>
    <row r="39" spans="1:8">
      <c r="A39" s="118"/>
      <c r="B39" s="44" t="s">
        <v>202</v>
      </c>
      <c r="C39" s="5" t="str">
        <f>VLOOKUP($B39,'הצעת מחיר כללית'!$B$5:$E$147,2,0)</f>
        <v>כסאות ברזל (ריפוד)</v>
      </c>
      <c r="D39" s="5" t="str">
        <f>VLOOKUP($B39,'הצעת מחיר כללית'!$B$5:$E$147,3,0)</f>
        <v>כסא אחד</v>
      </c>
      <c r="E39" s="66">
        <f>VLOOKUP($B39,'הצעת מחיר כללית'!$B$5:$E$147,4,0)</f>
        <v>0</v>
      </c>
      <c r="F39" s="6">
        <v>50</v>
      </c>
      <c r="G39" s="24">
        <f t="shared" ref="G39:G68" si="2">E39*F39</f>
        <v>0</v>
      </c>
      <c r="H39" s="50">
        <f t="shared" ref="H39:H68" si="3">G39*$O$1</f>
        <v>0</v>
      </c>
    </row>
    <row r="40" spans="1:8" ht="26.25" customHeight="1">
      <c r="A40" s="118"/>
      <c r="B40" s="44">
        <v>6.19</v>
      </c>
      <c r="C40" s="5" t="str">
        <f>VLOOKUP($B40,'הצעת מחיר כללית'!$B$5:$E$147,2,0)</f>
        <v>אוהל לבן (10X12) כולל משקולות</v>
      </c>
      <c r="D40" s="5" t="str">
        <f>VLOOKUP($B40,'הצעת מחיר כללית'!$B$5:$E$147,3,0)</f>
        <v>אוהל אחד</v>
      </c>
      <c r="E40" s="66">
        <f>VLOOKUP($B40,'הצעת מחיר כללית'!$B$5:$E$147,4,0)</f>
        <v>0</v>
      </c>
      <c r="F40" s="6">
        <v>2</v>
      </c>
      <c r="G40" s="24">
        <f t="shared" si="2"/>
        <v>0</v>
      </c>
      <c r="H40" s="50">
        <f t="shared" si="3"/>
        <v>0</v>
      </c>
    </row>
    <row r="41" spans="1:8">
      <c r="A41" s="118"/>
      <c r="B41" s="44">
        <v>6.21</v>
      </c>
      <c r="C41" s="5" t="str">
        <f>VLOOKUP($B41,'הצעת מחיר כללית'!$B$5:$E$147,2,0)</f>
        <v>מהנדס קונסטרוקציה</v>
      </c>
      <c r="D41" s="5" t="str">
        <f>VLOOKUP($B41,'הצעת מחיר כללית'!$B$5:$E$147,3,0)</f>
        <v>כלל האירוע</v>
      </c>
      <c r="E41" s="66">
        <f>VLOOKUP($B41,'הצעת מחיר כללית'!$B$5:$E$147,4,0)</f>
        <v>0</v>
      </c>
      <c r="F41" s="6">
        <v>1</v>
      </c>
      <c r="G41" s="24">
        <f t="shared" si="2"/>
        <v>0</v>
      </c>
      <c r="H41" s="50">
        <f t="shared" si="3"/>
        <v>0</v>
      </c>
    </row>
    <row r="42" spans="1:8">
      <c r="A42" s="119"/>
      <c r="B42" s="44">
        <v>6.22</v>
      </c>
      <c r="C42" s="5" t="str">
        <f>VLOOKUP($B42,'הצעת מחיר כללית'!$B$5:$E$147,2,0)</f>
        <v>מנהל/ממונה בטיחות</v>
      </c>
      <c r="D42" s="5" t="str">
        <f>VLOOKUP($B42,'הצעת מחיר כללית'!$B$5:$E$147,3,0)</f>
        <v>כלל האירוע</v>
      </c>
      <c r="E42" s="66">
        <f>VLOOKUP($B42,'הצעת מחיר כללית'!$B$5:$E$147,4,0)</f>
        <v>0</v>
      </c>
      <c r="F42" s="6">
        <v>1</v>
      </c>
      <c r="G42" s="24">
        <f t="shared" si="2"/>
        <v>0</v>
      </c>
      <c r="H42" s="50">
        <f t="shared" si="3"/>
        <v>0</v>
      </c>
    </row>
    <row r="43" spans="1:8" ht="30">
      <c r="A43" s="69" t="s">
        <v>85</v>
      </c>
      <c r="B43" s="44">
        <v>7.1</v>
      </c>
      <c r="C43" s="5" t="str">
        <f>VLOOKUP($B43,'הצעת מחיר כללית'!$B$5:$E$147,2,0)</f>
        <v>מנחה מקצועי (כולל אש"ל ונסיעות)</v>
      </c>
      <c r="D43" s="5" t="str">
        <f>VLOOKUP($B43,'הצעת מחיר כללית'!$B$5:$E$147,3,0)</f>
        <v>אירוע מלא (כולל חזרה)</v>
      </c>
      <c r="E43" s="66">
        <f>VLOOKUP($B43,'הצעת מחיר כללית'!$B$5:$E$147,4,0)</f>
        <v>0</v>
      </c>
      <c r="F43" s="6">
        <v>1</v>
      </c>
      <c r="G43" s="24">
        <f t="shared" si="2"/>
        <v>0</v>
      </c>
      <c r="H43" s="50">
        <f t="shared" si="3"/>
        <v>0</v>
      </c>
    </row>
    <row r="44" spans="1:8">
      <c r="A44" s="100" t="s">
        <v>88</v>
      </c>
      <c r="B44" s="44">
        <v>8.1</v>
      </c>
      <c r="C44" s="5" t="str">
        <f>VLOOKUP($B44,'הצעת מחיר כללית'!$B$5:$E$147,2,0)</f>
        <v>אמבולנס רגיל</v>
      </c>
      <c r="D44" s="5" t="str">
        <f>VLOOKUP($B44,'הצעת מחיר כללית'!$B$5:$E$147,3,0)</f>
        <v>אמבולנס + צוות</v>
      </c>
      <c r="E44" s="66">
        <f>VLOOKUP($B44,'הצעת מחיר כללית'!$B$5:$E$147,4,0)</f>
        <v>0</v>
      </c>
      <c r="F44" s="6">
        <v>1</v>
      </c>
      <c r="G44" s="24">
        <f t="shared" si="2"/>
        <v>0</v>
      </c>
      <c r="H44" s="50">
        <f t="shared" si="3"/>
        <v>0</v>
      </c>
    </row>
    <row r="45" spans="1:8" ht="30">
      <c r="A45" s="126" t="s">
        <v>91</v>
      </c>
      <c r="B45" s="44">
        <v>9.1</v>
      </c>
      <c r="C45" s="5" t="str">
        <f>VLOOKUP($B45,'הצעת מחיר כללית'!$B$5:$E$147,2,0)</f>
        <v>קוליסות PVC לטקס 1.10X2.20 + רגל</v>
      </c>
      <c r="D45" s="5" t="str">
        <f>VLOOKUP($B45,'הצעת מחיר כללית'!$B$5:$E$147,3,0)</f>
        <v>קוליסה אחת</v>
      </c>
      <c r="E45" s="66">
        <f>VLOOKUP($B45,'הצעת מחיר כללית'!$B$5:$E$147,4,0)</f>
        <v>0</v>
      </c>
      <c r="F45" s="6">
        <v>2</v>
      </c>
      <c r="G45" s="24">
        <f t="shared" si="2"/>
        <v>0</v>
      </c>
      <c r="H45" s="50">
        <f t="shared" si="3"/>
        <v>0</v>
      </c>
    </row>
    <row r="46" spans="1:8" ht="18.75" customHeight="1">
      <c r="A46" s="127"/>
      <c r="B46" s="44">
        <v>9.1999999999999993</v>
      </c>
      <c r="C46" s="5" t="str">
        <f>VLOOKUP($B46,'הצעת מחיר כללית'!$B$5:$E$147,2,0)</f>
        <v>שלטי הכוונה PVC 50X50</v>
      </c>
      <c r="D46" s="5" t="str">
        <f>VLOOKUP($B46,'הצעת מחיר כללית'!$B$5:$E$147,3,0)</f>
        <v>שלט אחד</v>
      </c>
      <c r="E46" s="66">
        <f>VLOOKUP($B46,'הצעת מחיר כללית'!$B$5:$E$147,4,0)</f>
        <v>0</v>
      </c>
      <c r="F46" s="6">
        <v>12</v>
      </c>
      <c r="G46" s="24">
        <f t="shared" si="2"/>
        <v>0</v>
      </c>
      <c r="H46" s="50">
        <f t="shared" si="3"/>
        <v>0</v>
      </c>
    </row>
    <row r="47" spans="1:8">
      <c r="A47" s="127"/>
      <c r="B47" s="44">
        <v>9.3000000000000007</v>
      </c>
      <c r="C47" s="5" t="str">
        <f>VLOOKUP($B47,'הצעת מחיר כללית'!$B$5:$E$147,2,0)</f>
        <v>שלטי חירום  PVC 80X80</v>
      </c>
      <c r="D47" s="5" t="str">
        <f>VLOOKUP($B47,'הצעת מחיר כללית'!$B$5:$E$147,3,0)</f>
        <v>שלט אחד</v>
      </c>
      <c r="E47" s="66">
        <f>VLOOKUP($B47,'הצעת מחיר כללית'!$B$5:$E$147,4,0)</f>
        <v>0</v>
      </c>
      <c r="F47" s="6">
        <v>12</v>
      </c>
      <c r="G47" s="24">
        <f t="shared" si="2"/>
        <v>0</v>
      </c>
      <c r="H47" s="50">
        <f t="shared" si="3"/>
        <v>0</v>
      </c>
    </row>
    <row r="48" spans="1:8">
      <c r="A48" s="128"/>
      <c r="B48" s="44">
        <v>9.4</v>
      </c>
      <c r="C48" s="5" t="str">
        <f>VLOOKUP($B48,'הצעת מחיר כללית'!$B$5:$E$147,2,0)</f>
        <v>תליה, הרכבה ופירוק</v>
      </c>
      <c r="D48" s="5" t="str">
        <f>VLOOKUP($B48,'הצעת מחיר כללית'!$B$5:$E$147,3,0)</f>
        <v>כלל האירוע</v>
      </c>
      <c r="E48" s="66">
        <f>VLOOKUP($B48,'הצעת מחיר כללית'!$B$5:$E$147,4,0)</f>
        <v>0</v>
      </c>
      <c r="F48" s="6">
        <v>1</v>
      </c>
      <c r="G48" s="24">
        <f t="shared" si="2"/>
        <v>0</v>
      </c>
      <c r="H48" s="50">
        <f t="shared" si="3"/>
        <v>0</v>
      </c>
    </row>
    <row r="49" spans="1:13">
      <c r="A49" s="120" t="s">
        <v>96</v>
      </c>
      <c r="B49" s="44">
        <v>10.1</v>
      </c>
      <c r="C49" s="5" t="str">
        <f>VLOOKUP($B49,'הצעת מחיר כללית'!$B$5:$E$147,2,0)</f>
        <v>כריכים חלבי/פרווה</v>
      </c>
      <c r="D49" s="5" t="str">
        <f>VLOOKUP($B49,'הצעת מחיר כללית'!$B$5:$E$147,3,0)</f>
        <v>כריך אחד</v>
      </c>
      <c r="E49" s="66">
        <f>VLOOKUP($B49,'הצעת מחיר כללית'!$B$5:$E$147,4,0)</f>
        <v>0</v>
      </c>
      <c r="F49" s="6">
        <v>0</v>
      </c>
      <c r="G49" s="24">
        <f t="shared" si="2"/>
        <v>0</v>
      </c>
      <c r="H49" s="50">
        <f t="shared" si="3"/>
        <v>0</v>
      </c>
    </row>
    <row r="50" spans="1:13">
      <c r="A50" s="118"/>
      <c r="B50" s="44">
        <v>10.199999999999999</v>
      </c>
      <c r="C50" s="5" t="str">
        <f>VLOOKUP($B50,'הצעת מחיר כללית'!$B$5:$E$147,2,0)</f>
        <v>חמגשית בשרית</v>
      </c>
      <c r="D50" s="5" t="str">
        <f>VLOOKUP($B50,'הצעת מחיר כללית'!$B$5:$E$147,3,0)</f>
        <v>סועד אחד</v>
      </c>
      <c r="E50" s="66">
        <f>VLOOKUP($B50,'הצעת מחיר כללית'!$B$5:$E$147,4,0)</f>
        <v>0</v>
      </c>
      <c r="F50" s="6">
        <v>0</v>
      </c>
      <c r="G50" s="24">
        <f t="shared" si="2"/>
        <v>0</v>
      </c>
      <c r="H50" s="50">
        <f t="shared" si="3"/>
        <v>0</v>
      </c>
    </row>
    <row r="51" spans="1:13">
      <c r="A51" s="119"/>
      <c r="B51" s="44">
        <v>10.3</v>
      </c>
      <c r="C51" s="5" t="str">
        <f>VLOOKUP($B51,'הצעת מחיר כללית'!$B$5:$E$147,2,0)</f>
        <v>קייטרינג בשרי</v>
      </c>
      <c r="D51" s="5" t="str">
        <f>VLOOKUP($B51,'הצעת מחיר כללית'!$B$5:$E$147,3,0)</f>
        <v>סועד אחד</v>
      </c>
      <c r="E51" s="66">
        <f>VLOOKUP($B51,'הצעת מחיר כללית'!$B$5:$E$147,4,0)</f>
        <v>0</v>
      </c>
      <c r="F51" s="6">
        <v>0</v>
      </c>
      <c r="G51" s="24">
        <f t="shared" si="2"/>
        <v>0</v>
      </c>
      <c r="H51" s="50">
        <f t="shared" si="3"/>
        <v>0</v>
      </c>
    </row>
    <row r="52" spans="1:13">
      <c r="A52" s="120" t="s">
        <v>98</v>
      </c>
      <c r="B52" s="44">
        <v>11.1</v>
      </c>
      <c r="C52" s="5" t="str">
        <f>VLOOKUP($B52,'הצעת מחיר כללית'!$B$5:$E$147,2,0)</f>
        <v>צילום האירוע</v>
      </c>
      <c r="D52" s="5" t="str">
        <f>VLOOKUP($B52,'הצעת מחיר כללית'!$B$5:$E$147,3,0)</f>
        <v>חצי יום עבודה</v>
      </c>
      <c r="E52" s="66">
        <f>VLOOKUP($B52,'הצעת מחיר כללית'!$B$5:$E$147,4,0)</f>
        <v>0</v>
      </c>
      <c r="F52" s="6">
        <v>1</v>
      </c>
      <c r="G52" s="24">
        <f t="shared" si="2"/>
        <v>0</v>
      </c>
      <c r="H52" s="50">
        <f t="shared" si="3"/>
        <v>0</v>
      </c>
    </row>
    <row r="53" spans="1:13">
      <c r="A53" s="118"/>
      <c r="B53" s="44">
        <v>11.2</v>
      </c>
      <c r="C53" s="5" t="str">
        <f>VLOOKUP($B53,'הצעת מחיר כללית'!$B$5:$E$147,2,0)</f>
        <v>תמונות 18X13</v>
      </c>
      <c r="D53" s="5" t="str">
        <f>VLOOKUP($B53,'הצעת מחיר כללית'!$B$5:$E$147,3,0)</f>
        <v>תמונה אחת</v>
      </c>
      <c r="E53" s="66">
        <f>VLOOKUP($B53,'הצעת מחיר כללית'!$B$5:$E$147,4,0)</f>
        <v>0</v>
      </c>
      <c r="F53" s="6">
        <v>90</v>
      </c>
      <c r="G53" s="24">
        <f t="shared" si="2"/>
        <v>0</v>
      </c>
      <c r="H53" s="50">
        <f t="shared" si="3"/>
        <v>0</v>
      </c>
    </row>
    <row r="54" spans="1:13">
      <c r="A54" s="118"/>
      <c r="B54" s="44">
        <v>11.3</v>
      </c>
      <c r="C54" s="5" t="str">
        <f>VLOOKUP($B54,'הצעת מחיר כללית'!$B$5:$E$147,2,0)</f>
        <v>כל התמונות על CD</v>
      </c>
      <c r="D54" s="5" t="str">
        <f>VLOOKUP($B54,'הצעת מחיר כללית'!$B$5:$E$147,3,0)</f>
        <v>CD אחד</v>
      </c>
      <c r="E54" s="66">
        <f>VLOOKUP($B54,'הצעת מחיר כללית'!$B$5:$E$147,4,0)</f>
        <v>0</v>
      </c>
      <c r="F54" s="6">
        <v>1</v>
      </c>
      <c r="G54" s="24">
        <f t="shared" si="2"/>
        <v>0</v>
      </c>
      <c r="H54" s="50">
        <f t="shared" si="3"/>
        <v>0</v>
      </c>
    </row>
    <row r="55" spans="1:13">
      <c r="A55" s="118"/>
      <c r="B55" s="44">
        <v>11.4</v>
      </c>
      <c r="C55" s="5" t="str">
        <f>VLOOKUP($B55,'הצעת מחיר כללית'!$B$5:$E$147,2,0)</f>
        <v>כל התמונות על DOK</v>
      </c>
      <c r="D55" s="5" t="str">
        <f>VLOOKUP($B55,'הצעת מחיר כללית'!$B$5:$E$147,3,0)</f>
        <v>DOK אחד</v>
      </c>
      <c r="E55" s="66">
        <f>VLOOKUP($B55,'הצעת מחיר כללית'!$B$5:$E$147,4,0)</f>
        <v>0</v>
      </c>
      <c r="F55" s="6">
        <v>1</v>
      </c>
      <c r="G55" s="24">
        <f t="shared" si="2"/>
        <v>0</v>
      </c>
      <c r="H55" s="50">
        <f t="shared" si="3"/>
        <v>0</v>
      </c>
    </row>
    <row r="56" spans="1:13">
      <c r="A56" s="118"/>
      <c r="B56" s="44">
        <v>11.5</v>
      </c>
      <c r="C56" s="5" t="str">
        <f>VLOOKUP($B56,'הצעת מחיר כללית'!$B$5:$E$147,2,0)</f>
        <v>אלבום מסכם</v>
      </c>
      <c r="D56" s="5" t="str">
        <f>VLOOKUP($B56,'הצעת מחיר כללית'!$B$5:$E$147,3,0)</f>
        <v>אלבום</v>
      </c>
      <c r="E56" s="66">
        <f>VLOOKUP($B56,'הצעת מחיר כללית'!$B$5:$E$147,4,0)</f>
        <v>0</v>
      </c>
      <c r="F56" s="6">
        <v>1</v>
      </c>
      <c r="G56" s="24">
        <f t="shared" si="2"/>
        <v>0</v>
      </c>
      <c r="H56" s="50">
        <f t="shared" si="3"/>
        <v>0</v>
      </c>
    </row>
    <row r="57" spans="1:13">
      <c r="A57" s="118"/>
      <c r="B57" s="44">
        <v>11.6</v>
      </c>
      <c r="C57" s="5" t="str">
        <f>VLOOKUP($B57,'הצעת מחיר כללית'!$B$5:$E$147,2,0)</f>
        <v>גיבוי בענן לכל התמונות</v>
      </c>
      <c r="D57" s="5">
        <f>VLOOKUP($B57,'הצעת מחיר כללית'!$B$5:$E$147,3,0)</f>
        <v>0</v>
      </c>
      <c r="E57" s="66">
        <f>VLOOKUP($B57,'הצעת מחיר כללית'!$B$5:$E$147,4,0)</f>
        <v>0</v>
      </c>
      <c r="F57" s="6">
        <v>1</v>
      </c>
      <c r="G57" s="24">
        <f t="shared" si="2"/>
        <v>0</v>
      </c>
      <c r="H57" s="50">
        <f t="shared" si="3"/>
        <v>0</v>
      </c>
    </row>
    <row r="58" spans="1:13" ht="31.5" customHeight="1">
      <c r="A58" s="126" t="s">
        <v>110</v>
      </c>
      <c r="B58" s="44">
        <v>12.1</v>
      </c>
      <c r="C58" s="5" t="str">
        <f>VLOOKUP($B58,'הצעת מחיר כללית'!$B$5:$E$147,2,0)</f>
        <v>תאי שירותים כימיים + נייר טואלט</v>
      </c>
      <c r="D58" s="5" t="str">
        <f>VLOOKUP($B58,'הצעת מחיר כללית'!$B$5:$E$147,3,0)</f>
        <v>תא אחד</v>
      </c>
      <c r="E58" s="66">
        <f>VLOOKUP($B58,'הצעת מחיר כללית'!$B$5:$E$147,4,0)</f>
        <v>0</v>
      </c>
      <c r="F58" s="6">
        <v>5</v>
      </c>
      <c r="G58" s="24">
        <f t="shared" si="2"/>
        <v>0</v>
      </c>
      <c r="H58" s="50">
        <f t="shared" si="3"/>
        <v>0</v>
      </c>
    </row>
    <row r="59" spans="1:13" ht="34.5" customHeight="1">
      <c r="A59" s="127"/>
      <c r="B59" s="44">
        <v>12.2</v>
      </c>
      <c r="C59" s="5" t="str">
        <f>VLOOKUP($B59,'הצעת מחיר כללית'!$B$5:$E$147,2,0)</f>
        <v>מעמד נטילת ידיים דו"צ (ללא צנרת) + נייר</v>
      </c>
      <c r="D59" s="5" t="str">
        <f>VLOOKUP($B59,'הצעת מחיר כללית'!$B$5:$E$147,3,0)</f>
        <v>עמדה אחת</v>
      </c>
      <c r="E59" s="66">
        <f>VLOOKUP($B59,'הצעת מחיר כללית'!$B$5:$E$147,4,0)</f>
        <v>0</v>
      </c>
      <c r="F59" s="6">
        <v>1</v>
      </c>
      <c r="G59" s="24">
        <f t="shared" si="2"/>
        <v>0</v>
      </c>
      <c r="H59" s="50">
        <f t="shared" si="3"/>
        <v>0</v>
      </c>
    </row>
    <row r="60" spans="1:13">
      <c r="A60" s="127"/>
      <c r="B60" s="44">
        <v>12.3</v>
      </c>
      <c r="C60" s="5" t="str">
        <f>VLOOKUP($B60,'הצעת מחיר כללית'!$B$5:$E$147,2,0)</f>
        <v>תאי שירותים לנכים</v>
      </c>
      <c r="D60" s="5" t="str">
        <f>VLOOKUP($B60,'הצעת מחיר כללית'!$B$5:$E$147,3,0)</f>
        <v>תא אחד</v>
      </c>
      <c r="E60" s="66">
        <f>VLOOKUP($B60,'הצעת מחיר כללית'!$B$5:$E$147,4,0)</f>
        <v>0</v>
      </c>
      <c r="F60" s="6">
        <v>2</v>
      </c>
      <c r="G60" s="24">
        <f t="shared" si="2"/>
        <v>0</v>
      </c>
      <c r="H60" s="50">
        <f t="shared" si="3"/>
        <v>0</v>
      </c>
    </row>
    <row r="61" spans="1:13">
      <c r="A61" s="128"/>
      <c r="B61" s="44">
        <v>12.4</v>
      </c>
      <c r="C61" s="5" t="str">
        <f>VLOOKUP($B61,'הצעת מחיר כללית'!$B$5:$E$147,2,0)</f>
        <v>הובלה, הקמה ופירוק</v>
      </c>
      <c r="D61" s="5" t="str">
        <f>VLOOKUP($B61,'הצעת מחיר כללית'!$B$5:$E$147,3,0)</f>
        <v>כלל האירוע</v>
      </c>
      <c r="E61" s="66">
        <f>VLOOKUP($B61,'הצעת מחיר כללית'!$B$5:$E$147,4,0)</f>
        <v>0</v>
      </c>
      <c r="F61" s="6">
        <v>1</v>
      </c>
      <c r="G61" s="24">
        <f t="shared" si="2"/>
        <v>0</v>
      </c>
      <c r="H61" s="50">
        <f t="shared" si="3"/>
        <v>0</v>
      </c>
    </row>
    <row r="62" spans="1:13" ht="35.25" customHeight="1">
      <c r="A62" s="120" t="s">
        <v>189</v>
      </c>
      <c r="B62" s="44">
        <v>13.1</v>
      </c>
      <c r="C62" s="5" t="str">
        <f>VLOOKUP($B62,'הצעת מחיר כללית'!$B$5:$E$147,2,0)</f>
        <v>שמירה מתחילת הקמה ועד סיום פירוק</v>
      </c>
      <c r="D62" s="5" t="str">
        <f>VLOOKUP($B62,'הצעת מחיר כללית'!$B$5:$E$147,3,0)</f>
        <v>שומר אחד</v>
      </c>
      <c r="E62" s="66">
        <f>VLOOKUP($B62,'הצעת מחיר כללית'!$B$5:$E$147,4,0)</f>
        <v>0</v>
      </c>
      <c r="F62" s="6">
        <v>2</v>
      </c>
      <c r="G62" s="24">
        <f t="shared" si="2"/>
        <v>0</v>
      </c>
      <c r="H62" s="50">
        <f t="shared" si="3"/>
        <v>0</v>
      </c>
      <c r="M62" s="15"/>
    </row>
    <row r="63" spans="1:13">
      <c r="A63" s="118"/>
      <c r="B63" s="44">
        <v>13.2</v>
      </c>
      <c r="C63" s="5" t="str">
        <f>VLOOKUP($B63,'הצעת מחיר כללית'!$B$5:$E$147,2,0)</f>
        <v>פועלי במה</v>
      </c>
      <c r="D63" s="5" t="str">
        <f>VLOOKUP($B63,'הצעת מחיר כללית'!$B$5:$E$147,3,0)</f>
        <v>פועל אחד ליום עבודה</v>
      </c>
      <c r="E63" s="66">
        <f>VLOOKUP($B63,'הצעת מחיר כללית'!$B$5:$E$147,4,0)</f>
        <v>0</v>
      </c>
      <c r="F63" s="6">
        <v>3</v>
      </c>
      <c r="G63" s="24">
        <f t="shared" si="2"/>
        <v>0</v>
      </c>
      <c r="H63" s="50">
        <f t="shared" si="3"/>
        <v>0</v>
      </c>
    </row>
    <row r="64" spans="1:13">
      <c r="A64" s="118"/>
      <c r="B64" s="44">
        <v>13.3</v>
      </c>
      <c r="C64" s="5" t="str">
        <f>VLOOKUP($B64,'הצעת מחיר כללית'!$B$5:$E$147,2,0)</f>
        <v>סדרנים / דיילות</v>
      </c>
      <c r="D64" s="5" t="str">
        <f>VLOOKUP($B64,'הצעת מחיר כללית'!$B$5:$E$147,3,0)</f>
        <v>דייל אחד ליום עבודה</v>
      </c>
      <c r="E64" s="66">
        <f>VLOOKUP($B64,'הצעת מחיר כללית'!$B$5:$E$147,4,0)</f>
        <v>0</v>
      </c>
      <c r="F64" s="6">
        <v>15</v>
      </c>
      <c r="G64" s="24">
        <f t="shared" si="2"/>
        <v>0</v>
      </c>
      <c r="H64" s="50">
        <f t="shared" si="3"/>
        <v>0</v>
      </c>
    </row>
    <row r="65" spans="1:8">
      <c r="A65" s="119"/>
      <c r="B65" s="44">
        <v>13.4</v>
      </c>
      <c r="C65" s="5" t="str">
        <f>VLOOKUP($B65,'הצעת מחיר כללית'!$B$5:$E$147,2,0)</f>
        <v>ניקיון למחרת הטקס</v>
      </c>
      <c r="D65" s="5" t="str">
        <f>VLOOKUP($B65,'הצעת מחיר כללית'!$B$5:$E$147,3,0)</f>
        <v>פועל ניקיון ליום עבודה</v>
      </c>
      <c r="E65" s="66">
        <f>VLOOKUP($B65,'הצעת מחיר כללית'!$B$5:$E$147,4,0)</f>
        <v>0</v>
      </c>
      <c r="F65" s="6">
        <v>3</v>
      </c>
      <c r="G65" s="24">
        <f t="shared" si="2"/>
        <v>0</v>
      </c>
      <c r="H65" s="50">
        <f t="shared" si="3"/>
        <v>0</v>
      </c>
    </row>
    <row r="66" spans="1:8">
      <c r="A66" s="70" t="s">
        <v>125</v>
      </c>
      <c r="B66" s="44">
        <v>15.1</v>
      </c>
      <c r="C66" s="5">
        <f>VLOOKUP($B66,'הצעת מחיר כללית'!$B$5:$E$147,2,0)</f>
        <v>0</v>
      </c>
      <c r="D66" s="5">
        <f>VLOOKUP($B66,'הצעת מחיר כללית'!$B$5:$E$147,3,0)</f>
        <v>0</v>
      </c>
      <c r="E66" s="66">
        <f>VLOOKUP($B66,'הצעת מחיר כללית'!$B$5:$E$147,4,0)</f>
        <v>0</v>
      </c>
      <c r="F66" s="6">
        <v>0</v>
      </c>
      <c r="G66" s="24">
        <f t="shared" si="2"/>
        <v>0</v>
      </c>
      <c r="H66" s="50">
        <f t="shared" si="3"/>
        <v>0</v>
      </c>
    </row>
    <row r="67" spans="1:8">
      <c r="A67" s="70" t="s">
        <v>126</v>
      </c>
      <c r="B67" s="44">
        <v>15.2</v>
      </c>
      <c r="C67" s="5">
        <f>VLOOKUP($B67,'הצעת מחיר כללית'!$B$5:$E$147,2,0)</f>
        <v>0</v>
      </c>
      <c r="D67" s="5">
        <f>VLOOKUP($B67,'הצעת מחיר כללית'!$B$5:$E$147,3,0)</f>
        <v>0</v>
      </c>
      <c r="E67" s="66">
        <f>VLOOKUP($B67,'הצעת מחיר כללית'!$B$5:$E$147,4,0)</f>
        <v>0</v>
      </c>
      <c r="F67" s="6">
        <v>0</v>
      </c>
      <c r="G67" s="24">
        <f t="shared" si="2"/>
        <v>0</v>
      </c>
      <c r="H67" s="50">
        <f t="shared" si="3"/>
        <v>0</v>
      </c>
    </row>
    <row r="68" spans="1:8">
      <c r="A68" s="70" t="s">
        <v>127</v>
      </c>
      <c r="B68" s="44">
        <v>15.3</v>
      </c>
      <c r="C68" s="5">
        <f>VLOOKUP($B68,'הצעת מחיר כללית'!$B$5:$E$147,2,0)</f>
        <v>0</v>
      </c>
      <c r="D68" s="5">
        <f>VLOOKUP($B68,'הצעת מחיר כללית'!$B$5:$E$147,3,0)</f>
        <v>0</v>
      </c>
      <c r="E68" s="66">
        <f>VLOOKUP($B68,'הצעת מחיר כללית'!$B$5:$E$147,4,0)</f>
        <v>0</v>
      </c>
      <c r="F68" s="6">
        <v>0</v>
      </c>
      <c r="G68" s="24">
        <f t="shared" si="2"/>
        <v>0</v>
      </c>
      <c r="H68" s="50">
        <f t="shared" si="3"/>
        <v>0</v>
      </c>
    </row>
    <row r="69" spans="1:8">
      <c r="A69" s="132" t="s">
        <v>165</v>
      </c>
      <c r="B69" s="133"/>
      <c r="C69" s="133"/>
      <c r="D69" s="133"/>
      <c r="E69" s="71"/>
      <c r="F69" s="16"/>
    </row>
    <row r="70" spans="1:8" ht="32.25" customHeight="1">
      <c r="A70" s="23" t="s">
        <v>165</v>
      </c>
      <c r="B70" s="55" t="str">
        <f>'הצעת מחיר כללית'!B158</f>
        <v>16.10</v>
      </c>
      <c r="C70" s="138" t="str">
        <f>'הצעת מחיר כללית'!C158:D158</f>
        <v xml:space="preserve">טקס האזכרה הממלכתי לרחבעם זאבי </v>
      </c>
      <c r="D70" s="139"/>
      <c r="E70" s="66">
        <f>'הצעת מחיר כללית'!E158</f>
        <v>0</v>
      </c>
      <c r="F70" s="6">
        <v>1</v>
      </c>
      <c r="G70" s="24">
        <f t="shared" ref="G70" si="4">E70*F70</f>
        <v>0</v>
      </c>
      <c r="H70" s="50">
        <f t="shared" ref="H70" si="5">G70*$O$1</f>
        <v>0</v>
      </c>
    </row>
    <row r="71" spans="1:8">
      <c r="A71" s="33"/>
      <c r="B71" s="34"/>
      <c r="C71" s="35"/>
      <c r="D71" s="35"/>
      <c r="E71" s="35"/>
      <c r="F71" s="35"/>
      <c r="G71" s="35"/>
      <c r="H71" s="52"/>
    </row>
    <row r="72" spans="1:8" ht="19.5" thickBot="1">
      <c r="A72" s="36"/>
      <c r="B72" s="37"/>
      <c r="C72" s="41" t="s">
        <v>183</v>
      </c>
      <c r="D72" s="41"/>
      <c r="E72" s="38"/>
      <c r="F72" s="41"/>
      <c r="G72" s="38">
        <f>SUM(G4:G70)</f>
        <v>0</v>
      </c>
      <c r="H72" s="53">
        <f>SUM(H4:H70)</f>
        <v>0</v>
      </c>
    </row>
  </sheetData>
  <sheetProtection algorithmName="SHA-512" hashValue="FS3Yrns+5i0PL8jyfBgbPquHYH5m8P/b3J0kG3ejph8HUXZc+00d5ZdYv0LqYVzwu2bjmyyIFNZytDeS1GWpDA==" saltValue="PqEBzR2TOak6Z+URh0XGyg==" spinCount="100000" sheet="1" objects="1" scenarios="1" selectLockedCells="1"/>
  <customSheetViews>
    <customSheetView guid="{CE1E4322-1EE4-4098-9E3A-81EDCF2F55CC}" topLeftCell="A55">
      <selection activeCell="F69" sqref="F69"/>
      <pageMargins left="0.7" right="0.7" top="0.75" bottom="0.75" header="0.3" footer="0.3"/>
      <pageSetup orientation="portrait" r:id="rId1"/>
    </customSheetView>
  </customSheetViews>
  <mergeCells count="11">
    <mergeCell ref="A7:A17"/>
    <mergeCell ref="A18:A20"/>
    <mergeCell ref="A21:A31"/>
    <mergeCell ref="A32:A42"/>
    <mergeCell ref="C70:D70"/>
    <mergeCell ref="A69:D69"/>
    <mergeCell ref="A45:A48"/>
    <mergeCell ref="A49:A51"/>
    <mergeCell ref="A52:A57"/>
    <mergeCell ref="A58:A61"/>
    <mergeCell ref="A62:A65"/>
  </mergeCells>
  <pageMargins left="0.7" right="0.7" top="0.75" bottom="0.75" header="0.3" footer="0.3"/>
  <pageSetup orientation="portrait" r:id="rId2"/>
  <ignoredErrors>
    <ignoredError sqref="B17 B11 B28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rightToLeft="1" workbookViewId="0">
      <selection activeCell="F11" sqref="F11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5.25" style="10" customWidth="1"/>
    <col min="8" max="8" width="15.625" style="10" customWidth="1"/>
    <col min="9" max="16384" width="9" style="10"/>
  </cols>
  <sheetData>
    <row r="1" spans="1:15">
      <c r="A1" s="81" t="s">
        <v>232</v>
      </c>
      <c r="O1" s="10">
        <v>1.17</v>
      </c>
    </row>
    <row r="2" spans="1:15">
      <c r="A2" s="40" t="s">
        <v>233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>
      <c r="A5" s="23" t="s">
        <v>3</v>
      </c>
      <c r="B5" s="5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>
      <c r="A6" s="126" t="s">
        <v>39</v>
      </c>
      <c r="B6" s="44">
        <v>5.0999999999999996</v>
      </c>
      <c r="C6" s="5" t="str">
        <f>VLOOKUP($B6,'הצעת מחיר כללית'!$B$5:$E$147,2,0)</f>
        <v>מקלטי שמיעה</v>
      </c>
      <c r="D6" s="5" t="str">
        <f>VLOOKUP($B6,'הצעת מחיר כללית'!$B$5:$E$147,3,0)</f>
        <v>מקלט אחד</v>
      </c>
      <c r="E6" s="66">
        <f>VLOOKUP($B6,'הצעת מחיר כללית'!$B$5:$E$147,4,0)</f>
        <v>0</v>
      </c>
      <c r="F6" s="6">
        <v>30</v>
      </c>
      <c r="G6" s="24">
        <f t="shared" ref="G6:G16" si="0">E6*F6</f>
        <v>0</v>
      </c>
      <c r="H6" s="50">
        <f t="shared" ref="H6:H16" si="1">G6*$O$1</f>
        <v>0</v>
      </c>
    </row>
    <row r="7" spans="1:15">
      <c r="A7" s="127"/>
      <c r="B7" s="44">
        <v>5.2</v>
      </c>
      <c r="C7" s="5" t="str">
        <f>VLOOKUP($B7,'הצעת מחיר כללית'!$B$5:$E$147,2,0)</f>
        <v>אוזניות</v>
      </c>
      <c r="D7" s="5" t="str">
        <f>VLOOKUP($B7,'הצעת מחיר כללית'!$B$5:$E$147,3,0)</f>
        <v>זוג אחד</v>
      </c>
      <c r="E7" s="66">
        <f>VLOOKUP($B7,'הצעת מחיר כללית'!$B$5:$E$147,4,0)</f>
        <v>0</v>
      </c>
      <c r="F7" s="6">
        <v>20</v>
      </c>
      <c r="G7" s="24">
        <f t="shared" si="0"/>
        <v>0</v>
      </c>
      <c r="H7" s="50">
        <f t="shared" si="1"/>
        <v>0</v>
      </c>
    </row>
    <row r="8" spans="1:15">
      <c r="A8" s="127"/>
      <c r="B8" s="44">
        <v>5.3</v>
      </c>
      <c r="C8" s="5" t="str">
        <f>VLOOKUP($B8,'הצעת מחיר כללית'!$B$5:$E$147,2,0)</f>
        <v>לולאות השראה</v>
      </c>
      <c r="D8" s="5" t="str">
        <f>VLOOKUP($B8,'הצעת מחיר כללית'!$B$5:$E$147,3,0)</f>
        <v>לולאה אחת</v>
      </c>
      <c r="E8" s="66">
        <f>VLOOKUP($B8,'הצעת מחיר כללית'!$B$5:$E$147,4,0)</f>
        <v>0</v>
      </c>
      <c r="F8" s="6">
        <v>10</v>
      </c>
      <c r="G8" s="24">
        <f t="shared" si="0"/>
        <v>0</v>
      </c>
      <c r="H8" s="50">
        <f t="shared" si="1"/>
        <v>0</v>
      </c>
    </row>
    <row r="9" spans="1:15">
      <c r="A9" s="127"/>
      <c r="B9" s="44">
        <v>5.4</v>
      </c>
      <c r="C9" s="5" t="str">
        <f>VLOOKUP($B9,'הצעת מחיר כללית'!$B$5:$E$147,2,0)</f>
        <v xml:space="preserve">מערכת הכוונה קולית </v>
      </c>
      <c r="D9" s="5" t="str">
        <f>VLOOKUP($B9,'הצעת מחיר כללית'!$B$5:$E$147,3,0)</f>
        <v xml:space="preserve">מערכת אחת  </v>
      </c>
      <c r="E9" s="66">
        <f>VLOOKUP($B9,'הצעת מחיר כללית'!$B$5:$E$147,4,0)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33.75" customHeight="1">
      <c r="A10" s="127"/>
      <c r="B10" s="44">
        <v>5.5</v>
      </c>
      <c r="C10" s="5" t="str">
        <f>VLOOKUP($B10,'הצעת מחיר כללית'!$B$5:$E$147,2,0)</f>
        <v>מסך פלזמה 50' לתמלול האירוע, על סטנד</v>
      </c>
      <c r="D10" s="5" t="str">
        <f>VLOOKUP($B10,'הצעת מחיר כללית'!$B$5:$E$147,3,0)</f>
        <v>מסך אחד</v>
      </c>
      <c r="E10" s="66">
        <f>VLOOKUP($B10,'הצעת מחיר כללית'!$B$5:$E$147,4,0)</f>
        <v>0</v>
      </c>
      <c r="F10" s="6">
        <v>2</v>
      </c>
      <c r="G10" s="24">
        <f t="shared" si="0"/>
        <v>0</v>
      </c>
      <c r="H10" s="50">
        <f t="shared" si="1"/>
        <v>0</v>
      </c>
    </row>
    <row r="11" spans="1:15" ht="37.5" customHeight="1">
      <c r="A11" s="127"/>
      <c r="B11" s="44">
        <v>5.6</v>
      </c>
      <c r="C11" s="5" t="str">
        <f>VLOOKUP($B11,'הצעת מחיר כללית'!$B$5:$E$147,2,0)</f>
        <v>מחשב להקרנת הטקסט + מפעיל + מתמלל</v>
      </c>
      <c r="D11" s="5" t="str">
        <f>VLOOKUP($B11,'הצעת מחיר כללית'!$B$5:$E$147,3,0)</f>
        <v>מחשב אחד + מפעיל + מתמלל</v>
      </c>
      <c r="E11" s="66">
        <f>VLOOKUP($B11,'הצעת מחיר כללית'!$B$5:$E$147,4,0)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>
      <c r="A12" s="127"/>
      <c r="B12" s="44">
        <v>5.9</v>
      </c>
      <c r="C12" s="5" t="str">
        <f>VLOOKUP($B12,'הצעת מחיר כללית'!$B$5:$E$147,2,0)</f>
        <v>מערכת עזר לשמיעה</v>
      </c>
      <c r="D12" s="5" t="str">
        <f>VLOOKUP($B12,'הצעת מחיר כללית'!$B$5:$E$147,3,0)</f>
        <v>מערכת אחת</v>
      </c>
      <c r="E12" s="66">
        <f>VLOOKUP($B12,'הצעת מחיר כללית'!$B$5:$E$147,4,0)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>
      <c r="A13" s="127"/>
      <c r="B13" s="44" t="s">
        <v>201</v>
      </c>
      <c r="C13" s="5" t="str">
        <f>VLOOKUP($B13,'הצעת מחיר כללית'!$B$5:$E$147,2,0)</f>
        <v>טכנאי</v>
      </c>
      <c r="D13" s="5" t="str">
        <f>VLOOKUP($B13,'הצעת מחיר כללית'!$B$5:$E$147,3,0)</f>
        <v>טכנאי אחד</v>
      </c>
      <c r="E13" s="66">
        <f>VLOOKUP($B13,'הצעת מחיר כללית'!$B$5:$E$147,4,0)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>
      <c r="A14" s="127"/>
      <c r="B14" s="44">
        <v>5.1100000000000003</v>
      </c>
      <c r="C14" s="5" t="str">
        <f>VLOOKUP($B14,'הצעת מחיר כללית'!$B$5:$E$147,2,0)</f>
        <v>מושבים מותאמים</v>
      </c>
      <c r="D14" s="5" t="str">
        <f>VLOOKUP($B14,'הצעת מחיר כללית'!$B$5:$E$147,3,0)</f>
        <v>מושב אחד</v>
      </c>
      <c r="E14" s="66">
        <f>VLOOKUP($B14,'הצעת מחיר כללית'!$B$5:$E$147,4,0)</f>
        <v>0</v>
      </c>
      <c r="F14" s="6">
        <v>20</v>
      </c>
      <c r="G14" s="24">
        <f t="shared" si="0"/>
        <v>0</v>
      </c>
      <c r="H14" s="50">
        <f t="shared" si="1"/>
        <v>0</v>
      </c>
    </row>
    <row r="15" spans="1:15">
      <c r="A15" s="127"/>
      <c r="B15" s="44">
        <v>5.12</v>
      </c>
      <c r="C15" s="5" t="str">
        <f>VLOOKUP($B15,'הצעת מחיר כללית'!$B$5:$E$147,2,0)</f>
        <v>שילוט הכוונה</v>
      </c>
      <c r="D15" s="5" t="str">
        <f>VLOOKUP($B15,'הצעת מחיר כללית'!$B$5:$E$147,3,0)</f>
        <v>למתחם כולו</v>
      </c>
      <c r="E15" s="66">
        <f>VLOOKUP($B15,'הצעת מחיר כללית'!$B$5:$E$147,4,0)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27"/>
      <c r="B16" s="44">
        <v>5.13</v>
      </c>
      <c r="C16" s="5" t="str">
        <f>VLOOKUP($B16,'הצעת מחיר כללית'!$B$5:$E$147,2,0)</f>
        <v>תרגום לשפת הסימנים</v>
      </c>
      <c r="D16" s="5" t="str">
        <f>VLOOKUP($B16,'הצעת מחיר כללית'!$B$5:$E$147,3,0)</f>
        <v>מתרגם אחד</v>
      </c>
      <c r="E16" s="66">
        <f>VLOOKUP($B16,'הצעת מחיר כללית'!$B$5:$E$147,4,0)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30">
      <c r="A17" s="69" t="s">
        <v>85</v>
      </c>
      <c r="B17" s="44">
        <v>7.1</v>
      </c>
      <c r="C17" s="5" t="str">
        <f>VLOOKUP($B17,'הצעת מחיר כללית'!$B$5:$E$147,2,0)</f>
        <v>מנחה מקצועי (כולל אש"ל ונסיעות)</v>
      </c>
      <c r="D17" s="5" t="str">
        <f>VLOOKUP($B17,'הצעת מחיר כללית'!$B$5:$E$147,3,0)</f>
        <v>אירוע מלא (כולל חזרה)</v>
      </c>
      <c r="E17" s="66">
        <f>VLOOKUP($B17,'הצעת מחיר כללית'!$B$5:$E$147,4,0)</f>
        <v>0</v>
      </c>
      <c r="F17" s="6">
        <v>1</v>
      </c>
      <c r="G17" s="24">
        <f t="shared" ref="G17:G28" si="2">E17*F17</f>
        <v>0</v>
      </c>
      <c r="H17" s="50">
        <f t="shared" ref="H17:H28" si="3">G17*$O$1</f>
        <v>0</v>
      </c>
    </row>
    <row r="18" spans="1:8">
      <c r="A18" s="120" t="s">
        <v>98</v>
      </c>
      <c r="B18" s="44">
        <v>11.1</v>
      </c>
      <c r="C18" s="5" t="str">
        <f>VLOOKUP($B18,'הצעת מחיר כללית'!$B$5:$E$147,2,0)</f>
        <v>צילום האירוע</v>
      </c>
      <c r="D18" s="5" t="str">
        <f>VLOOKUP($B18,'הצעת מחיר כללית'!$B$5:$E$147,3,0)</f>
        <v>חצי יום עבודה</v>
      </c>
      <c r="E18" s="66">
        <f>VLOOKUP($B18,'הצעת מחיר כללית'!$B$5:$E$147,4,0)</f>
        <v>0</v>
      </c>
      <c r="F18" s="6">
        <v>1</v>
      </c>
      <c r="G18" s="24">
        <f t="shared" si="2"/>
        <v>0</v>
      </c>
      <c r="H18" s="50">
        <f t="shared" si="3"/>
        <v>0</v>
      </c>
    </row>
    <row r="19" spans="1:8">
      <c r="A19" s="118"/>
      <c r="B19" s="44">
        <v>11.2</v>
      </c>
      <c r="C19" s="5" t="str">
        <f>VLOOKUP($B19,'הצעת מחיר כללית'!$B$5:$E$147,2,0)</f>
        <v>תמונות 18X13</v>
      </c>
      <c r="D19" s="5" t="str">
        <f>VLOOKUP($B19,'הצעת מחיר כללית'!$B$5:$E$147,3,0)</f>
        <v>תמונה אחת</v>
      </c>
      <c r="E19" s="66">
        <f>VLOOKUP($B19,'הצעת מחיר כללית'!$B$5:$E$147,4,0)</f>
        <v>0</v>
      </c>
      <c r="F19" s="6">
        <v>90</v>
      </c>
      <c r="G19" s="24">
        <f t="shared" si="2"/>
        <v>0</v>
      </c>
      <c r="H19" s="50">
        <f t="shared" si="3"/>
        <v>0</v>
      </c>
    </row>
    <row r="20" spans="1:8">
      <c r="A20" s="118"/>
      <c r="B20" s="44">
        <v>11.3</v>
      </c>
      <c r="C20" s="5" t="str">
        <f>VLOOKUP($B20,'הצעת מחיר כללית'!$B$5:$E$147,2,0)</f>
        <v>כל התמונות על CD</v>
      </c>
      <c r="D20" s="5" t="str">
        <f>VLOOKUP($B20,'הצעת מחיר כללית'!$B$5:$E$147,3,0)</f>
        <v>CD אחד</v>
      </c>
      <c r="E20" s="66">
        <f>VLOOKUP($B20,'הצעת מחיר כללית'!$B$5:$E$147,4,0)</f>
        <v>0</v>
      </c>
      <c r="F20" s="6">
        <v>1</v>
      </c>
      <c r="G20" s="24">
        <f t="shared" si="2"/>
        <v>0</v>
      </c>
      <c r="H20" s="50">
        <f t="shared" si="3"/>
        <v>0</v>
      </c>
    </row>
    <row r="21" spans="1:8">
      <c r="A21" s="118"/>
      <c r="B21" s="44">
        <v>11.4</v>
      </c>
      <c r="C21" s="5" t="str">
        <f>VLOOKUP($B21,'הצעת מחיר כללית'!$B$5:$E$147,2,0)</f>
        <v>כל התמונות על DOK</v>
      </c>
      <c r="D21" s="5" t="str">
        <f>VLOOKUP($B21,'הצעת מחיר כללית'!$B$5:$E$147,3,0)</f>
        <v>DOK אחד</v>
      </c>
      <c r="E21" s="66">
        <f>VLOOKUP($B21,'הצעת מחיר כללית'!$B$5:$E$147,4,0)</f>
        <v>0</v>
      </c>
      <c r="F21" s="6">
        <v>1</v>
      </c>
      <c r="G21" s="24">
        <f t="shared" si="2"/>
        <v>0</v>
      </c>
      <c r="H21" s="50">
        <f t="shared" si="3"/>
        <v>0</v>
      </c>
    </row>
    <row r="22" spans="1:8">
      <c r="A22" s="118"/>
      <c r="B22" s="44">
        <v>11.5</v>
      </c>
      <c r="C22" s="5" t="str">
        <f>VLOOKUP($B22,'הצעת מחיר כללית'!$B$5:$E$147,2,0)</f>
        <v>אלבום מסכם</v>
      </c>
      <c r="D22" s="5" t="str">
        <f>VLOOKUP($B22,'הצעת מחיר כללית'!$B$5:$E$147,3,0)</f>
        <v>אלבום</v>
      </c>
      <c r="E22" s="66">
        <f>VLOOKUP($B22,'הצעת מחיר כללית'!$B$5:$E$147,4,0)</f>
        <v>0</v>
      </c>
      <c r="F22" s="6">
        <v>1</v>
      </c>
      <c r="G22" s="24">
        <f t="shared" si="2"/>
        <v>0</v>
      </c>
      <c r="H22" s="50">
        <f t="shared" si="3"/>
        <v>0</v>
      </c>
    </row>
    <row r="23" spans="1:8">
      <c r="A23" s="118"/>
      <c r="B23" s="44">
        <v>11.6</v>
      </c>
      <c r="C23" s="5" t="str">
        <f>VLOOKUP($B23,'הצעת מחיר כללית'!$B$5:$E$147,2,0)</f>
        <v>גיבוי בענן לכל התמונות</v>
      </c>
      <c r="D23" s="5"/>
      <c r="E23" s="66">
        <f>VLOOKUP($B23,'הצעת מחיר כללית'!$B$5:$E$147,4,0)</f>
        <v>0</v>
      </c>
      <c r="F23" s="6">
        <v>1</v>
      </c>
      <c r="G23" s="24">
        <f t="shared" si="2"/>
        <v>0</v>
      </c>
      <c r="H23" s="50">
        <f t="shared" si="3"/>
        <v>0</v>
      </c>
    </row>
    <row r="24" spans="1:8">
      <c r="A24" s="70" t="s">
        <v>125</v>
      </c>
      <c r="B24" s="44">
        <v>15.1</v>
      </c>
      <c r="C24" s="5">
        <f>VLOOKUP($B24,'הצעת מחיר כללית'!$B$5:$E$147,2,0)</f>
        <v>0</v>
      </c>
      <c r="D24" s="5">
        <f>VLOOKUP($B24,'הצעת מחיר כללית'!$B$5:$E$147,3,0)</f>
        <v>0</v>
      </c>
      <c r="E24" s="66">
        <f>VLOOKUP($B24,'הצעת מחיר כללית'!$B$5:$E$147,4,0)</f>
        <v>0</v>
      </c>
      <c r="F24" s="6">
        <v>0</v>
      </c>
      <c r="G24" s="24">
        <f t="shared" si="2"/>
        <v>0</v>
      </c>
      <c r="H24" s="50">
        <f t="shared" si="3"/>
        <v>0</v>
      </c>
    </row>
    <row r="25" spans="1:8">
      <c r="A25" s="70" t="s">
        <v>126</v>
      </c>
      <c r="B25" s="44">
        <v>15.2</v>
      </c>
      <c r="C25" s="5">
        <f>VLOOKUP($B25,'הצעת מחיר כללית'!$B$5:$E$147,2,0)</f>
        <v>0</v>
      </c>
      <c r="D25" s="5">
        <f>VLOOKUP($B25,'הצעת מחיר כללית'!$B$5:$E$147,3,0)</f>
        <v>0</v>
      </c>
      <c r="E25" s="66">
        <f>VLOOKUP($B25,'הצעת מחיר כללית'!$B$5:$E$147,4,0)</f>
        <v>0</v>
      </c>
      <c r="F25" s="6">
        <v>0</v>
      </c>
      <c r="G25" s="24">
        <f t="shared" si="2"/>
        <v>0</v>
      </c>
      <c r="H25" s="50">
        <f t="shared" si="3"/>
        <v>0</v>
      </c>
    </row>
    <row r="26" spans="1:8">
      <c r="A26" s="70" t="s">
        <v>127</v>
      </c>
      <c r="B26" s="44">
        <v>15.3</v>
      </c>
      <c r="C26" s="5">
        <f>VLOOKUP($B26,'הצעת מחיר כללית'!$B$5:$E$147,2,0)</f>
        <v>0</v>
      </c>
      <c r="D26" s="5">
        <f>VLOOKUP($B26,'הצעת מחיר כללית'!$B$5:$E$147,3,0)</f>
        <v>0</v>
      </c>
      <c r="E26" s="66">
        <f>VLOOKUP($B26,'הצעת מחיר כללית'!$B$5:$E$147,4,0)</f>
        <v>0</v>
      </c>
      <c r="F26" s="6">
        <v>0</v>
      </c>
      <c r="G26" s="24">
        <f t="shared" si="2"/>
        <v>0</v>
      </c>
      <c r="H26" s="50">
        <f t="shared" si="3"/>
        <v>0</v>
      </c>
    </row>
    <row r="27" spans="1:8">
      <c r="A27" s="132" t="s">
        <v>165</v>
      </c>
      <c r="B27" s="133"/>
      <c r="C27" s="133"/>
      <c r="D27" s="133"/>
      <c r="E27" s="71"/>
      <c r="F27" s="16"/>
      <c r="G27" s="79"/>
      <c r="H27" s="80"/>
    </row>
    <row r="28" spans="1:8" ht="24.75" customHeight="1">
      <c r="A28" s="23" t="s">
        <v>165</v>
      </c>
      <c r="B28" s="55" t="str">
        <f>'הצעת מחיר כללית'!B159</f>
        <v>16.11</v>
      </c>
      <c r="C28" s="138" t="str">
        <f>'הצעת מחיר כללית'!C159:D159</f>
        <v xml:space="preserve">טקס נר יצחק </v>
      </c>
      <c r="D28" s="139"/>
      <c r="E28" s="66">
        <f>'הצעת מחיר כללית'!E159</f>
        <v>0</v>
      </c>
      <c r="F28" s="6">
        <v>1</v>
      </c>
      <c r="G28" s="24">
        <f t="shared" si="2"/>
        <v>0</v>
      </c>
      <c r="H28" s="50">
        <f t="shared" si="3"/>
        <v>0</v>
      </c>
    </row>
    <row r="29" spans="1:8">
      <c r="A29" s="33"/>
      <c r="B29" s="34"/>
      <c r="C29" s="35"/>
      <c r="D29" s="35"/>
      <c r="E29" s="35"/>
      <c r="F29" s="35"/>
      <c r="G29" s="35"/>
      <c r="H29" s="52"/>
    </row>
    <row r="30" spans="1:8" ht="19.5" thickBot="1">
      <c r="A30" s="36"/>
      <c r="B30" s="37"/>
      <c r="C30" s="41" t="s">
        <v>183</v>
      </c>
      <c r="D30" s="41"/>
      <c r="E30" s="38"/>
      <c r="F30" s="41"/>
      <c r="G30" s="38">
        <f>SUM(G4:G28)</f>
        <v>0</v>
      </c>
      <c r="H30" s="53">
        <f>SUM(H4:H28)</f>
        <v>0</v>
      </c>
    </row>
  </sheetData>
  <sheetProtection algorithmName="SHA-512" hashValue="glsjORdFb0ob00LYyaZOwMhtEZWB1cMd+hkL9gamXxEuxEAg+2G/Z/DTzmmuROlXdViWVRhvlPgaX44dE0dxwQ==" saltValue="INpDOgmVaD1c/3pb9b7tKw==" spinCount="100000" sheet="1" objects="1" scenarios="1" selectLockedCells="1"/>
  <customSheetViews>
    <customSheetView guid="{CE1E4322-1EE4-4098-9E3A-81EDCF2F55CC}">
      <selection activeCell="F15" sqref="F15"/>
      <pageMargins left="0.7" right="0.7" top="0.75" bottom="0.75" header="0.3" footer="0.3"/>
      <pageSetup orientation="portrait" r:id="rId1"/>
    </customSheetView>
  </customSheetViews>
  <mergeCells count="4">
    <mergeCell ref="A27:D27"/>
    <mergeCell ref="C28:D28"/>
    <mergeCell ref="A18:A23"/>
    <mergeCell ref="A6:A16"/>
  </mergeCells>
  <pageMargins left="0.7" right="0.7" top="0.75" bottom="0.75" header="0.3" footer="0.3"/>
  <pageSetup orientation="portrait" r:id="rId2"/>
  <ignoredErrors>
    <ignoredError sqref="B13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6"/>
  <sheetViews>
    <sheetView rightToLeft="1" topLeftCell="A4" zoomScale="90" zoomScaleNormal="90" workbookViewId="0">
      <selection activeCell="G43" sqref="G43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6.625" style="10" customWidth="1"/>
    <col min="8" max="8" width="16.875" style="10" customWidth="1"/>
    <col min="9" max="16384" width="9" style="10"/>
  </cols>
  <sheetData>
    <row r="1" spans="1:15">
      <c r="A1" s="81" t="s">
        <v>234</v>
      </c>
      <c r="O1" s="10">
        <v>1.17</v>
      </c>
    </row>
    <row r="2" spans="1:15">
      <c r="A2" s="40" t="s">
        <v>235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>
      <c r="A5" s="23" t="s">
        <v>3</v>
      </c>
      <c r="B5" s="5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43.5" customHeight="1">
      <c r="A6" s="23" t="s">
        <v>6</v>
      </c>
      <c r="B6" s="54">
        <v>2.1</v>
      </c>
      <c r="C6" s="5" t="str">
        <f>VLOOKUP($B6,'הצעת מחיר כללית'!$B$5:$E$147,2,0)</f>
        <v>בודק חשמל סוג 3</v>
      </c>
      <c r="D6" s="5" t="str">
        <f>VLOOKUP($B6,'הצעת מחיר כללית'!$B$5:$E$147,3,0)</f>
        <v>הגעת בודק - עד שתי הגעות לאירוע</v>
      </c>
      <c r="E6" s="66">
        <f>VLOOKUP($B6,'הצעת מחיר כללית'!$B$5:$E$147,4,0)</f>
        <v>0</v>
      </c>
      <c r="F6" s="6">
        <v>1</v>
      </c>
      <c r="G6" s="24">
        <f t="shared" ref="G6:G45" si="0">E6*F6</f>
        <v>0</v>
      </c>
      <c r="H6" s="50">
        <f t="shared" ref="H6:H45" si="1">G6*$O$1</f>
        <v>0</v>
      </c>
    </row>
    <row r="7" spans="1:15" ht="43.5" customHeight="1">
      <c r="A7" s="134" t="s">
        <v>8</v>
      </c>
      <c r="B7" s="54">
        <v>3.2</v>
      </c>
      <c r="C7" s="5" t="str">
        <f>VLOOKUP($B7,'הצעת מחיר כללית'!$B$5:$E$147,2,0)</f>
        <v>הגברה לקהל</v>
      </c>
      <c r="D7" s="5" t="str">
        <f>VLOOKUP($B7,'הצעת מחיר כללית'!$B$5:$E$147,3,0)</f>
        <v>הגברה לעד-1,500 איש</v>
      </c>
      <c r="E7" s="66">
        <f>VLOOKUP($B7,'הצעת מחיר כללית'!$B$5:$E$147,4,0)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 ht="43.5" customHeight="1">
      <c r="A8" s="135"/>
      <c r="B8" s="54">
        <v>3.4</v>
      </c>
      <c r="C8" s="5" t="str">
        <f>VLOOKUP($B8,'הצעת מחיר כללית'!$B$5:$E$147,2,0)</f>
        <v>מיקרופון מנחה שולחני</v>
      </c>
      <c r="D8" s="5" t="str">
        <f>VLOOKUP($B8,'הצעת מחיר כללית'!$B$5:$E$147,3,0)</f>
        <v>מיקרופון אחד</v>
      </c>
      <c r="E8" s="66">
        <f>VLOOKUP($B8,'הצעת מחיר כללית'!$B$5:$E$147,4,0)</f>
        <v>0</v>
      </c>
      <c r="F8" s="6">
        <v>3</v>
      </c>
      <c r="G8" s="24">
        <f t="shared" si="0"/>
        <v>0</v>
      </c>
      <c r="H8" s="50">
        <f t="shared" si="1"/>
        <v>0</v>
      </c>
    </row>
    <row r="9" spans="1:15" ht="43.5" customHeight="1">
      <c r="A9" s="135"/>
      <c r="B9" s="54">
        <v>3.6</v>
      </c>
      <c r="C9" s="5" t="str">
        <f>VLOOKUP($B9,'הצעת מחיר כללית'!$B$5:$E$147,2,0)</f>
        <v>סטנדים</v>
      </c>
      <c r="D9" s="5" t="str">
        <f>VLOOKUP($B9,'הצעת מחיר כללית'!$B$5:$E$147,3,0)</f>
        <v>לכל מיקרופון</v>
      </c>
      <c r="E9" s="66">
        <f>VLOOKUP($B9,'הצעת מחיר כללית'!$B$5:$E$147,4,0)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43.5" customHeight="1">
      <c r="A10" s="135"/>
      <c r="B10" s="54">
        <v>3.7</v>
      </c>
      <c r="C10" s="5" t="str">
        <f>VLOOKUP($B10,'הצעת מחיר כללית'!$B$5:$E$147,2,0)</f>
        <v>תיבת חיבורים לתקשורת מינ' 12 כניסות</v>
      </c>
      <c r="D10" s="5" t="str">
        <f>VLOOKUP($B10,'הצעת מחיר כללית'!$B$5:$E$147,3,0)</f>
        <v>תיבה אחת</v>
      </c>
      <c r="E10" s="66">
        <f>VLOOKUP($B10,'הצעת מחיר כללית'!$B$5:$E$147,4,0)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43.5" customHeight="1">
      <c r="A11" s="135"/>
      <c r="B11" s="54" t="s">
        <v>198</v>
      </c>
      <c r="C11" s="5" t="str">
        <f>VLOOKUP($B11,'הצעת מחיר כללית'!$B$5:$E$147,2,0)</f>
        <v>מיקרופון דינאמי</v>
      </c>
      <c r="D11" s="5" t="str">
        <f>VLOOKUP($B11,'הצעת מחיר כללית'!$B$5:$E$147,3,0)</f>
        <v>מיקרופון אחד</v>
      </c>
      <c r="E11" s="66">
        <f>VLOOKUP($B11,'הצעת מחיר כללית'!$B$5:$E$147,4,0)</f>
        <v>0</v>
      </c>
      <c r="F11" s="6">
        <v>4</v>
      </c>
      <c r="G11" s="24">
        <f t="shared" si="0"/>
        <v>0</v>
      </c>
      <c r="H11" s="50">
        <f t="shared" si="1"/>
        <v>0</v>
      </c>
    </row>
    <row r="12" spans="1:15" ht="43.5" customHeight="1">
      <c r="A12" s="135"/>
      <c r="B12" s="54">
        <v>3.11</v>
      </c>
      <c r="C12" s="5" t="str">
        <f>VLOOKUP($B12,'הצעת מחיר כללית'!$B$5:$E$147,2,0)</f>
        <v>מיקרופון פורץ+מצבר</v>
      </c>
      <c r="D12" s="5" t="str">
        <f>VLOOKUP($B12,'הצעת מחיר כללית'!$B$5:$E$147,3,0)</f>
        <v>מיקרופון אחד</v>
      </c>
      <c r="E12" s="66">
        <f>VLOOKUP($B12,'הצעת מחיר כללית'!$B$5:$E$147,4,0)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 ht="43.5" customHeight="1">
      <c r="A13" s="135"/>
      <c r="B13" s="54">
        <v>3.12</v>
      </c>
      <c r="C13" s="5" t="str">
        <f>VLOOKUP($B13,'הצעת מחיר כללית'!$B$5:$E$147,2,0)</f>
        <v>מיקרופון על סטנד למפקד משמר כבוד</v>
      </c>
      <c r="D13" s="5" t="str">
        <f>VLOOKUP($B13,'הצעת מחיר כללית'!$B$5:$E$147,3,0)</f>
        <v>מיקרופון אחד</v>
      </c>
      <c r="E13" s="66">
        <f>VLOOKUP($B13,'הצעת מחיר כללית'!$B$5:$E$147,4,0)</f>
        <v>0</v>
      </c>
      <c r="F13" s="6">
        <v>2</v>
      </c>
      <c r="G13" s="24">
        <f t="shared" si="0"/>
        <v>0</v>
      </c>
      <c r="H13" s="50">
        <f t="shared" si="1"/>
        <v>0</v>
      </c>
    </row>
    <row r="14" spans="1:15" ht="43.5" customHeight="1">
      <c r="A14" s="135"/>
      <c r="B14" s="54">
        <v>3.15</v>
      </c>
      <c r="C14" s="5" t="str">
        <f>VLOOKUP($B14,'הצעת מחיר כללית'!$B$5:$E$147,2,0)</f>
        <v>אוזניה למנחה</v>
      </c>
      <c r="D14" s="5" t="str">
        <f>VLOOKUP($B14,'הצעת מחיר כללית'!$B$5:$E$147,3,0)</f>
        <v>אוזניה אחת</v>
      </c>
      <c r="E14" s="66">
        <f>VLOOKUP($B14,'הצעת מחיר כללית'!$B$5:$E$147,4,0)</f>
        <v>0</v>
      </c>
      <c r="F14" s="6">
        <v>1</v>
      </c>
      <c r="G14" s="24">
        <f t="shared" ref="G14" si="2">E14*F14</f>
        <v>0</v>
      </c>
      <c r="H14" s="50">
        <f t="shared" ref="H14" si="3">G14*$O$1</f>
        <v>0</v>
      </c>
    </row>
    <row r="15" spans="1:15" ht="43.5" customHeight="1">
      <c r="A15" s="135"/>
      <c r="B15" s="54">
        <v>3.17</v>
      </c>
      <c r="C15" s="5" t="str">
        <f>VLOOKUP($B15,'הצעת מחיר כללית'!$B$5:$E$147,2,0)</f>
        <v>חיבור לכלי נגינה</v>
      </c>
      <c r="D15" s="5" t="str">
        <f>VLOOKUP($B15,'הצעת מחיר כללית'!$B$5:$E$147,3,0)</f>
        <v>עד שלושה כלי נגינה</v>
      </c>
      <c r="E15" s="66">
        <f>VLOOKUP($B15,'הצעת מחיר כללית'!$B$5:$E$147,4,0)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 ht="43.5" customHeight="1">
      <c r="A16" s="135"/>
      <c r="B16" s="54">
        <v>3.18</v>
      </c>
      <c r="C16" s="5" t="str">
        <f>VLOOKUP($B16,'הצעת מחיר כללית'!$B$5:$E$147,2,0)</f>
        <v>עמודים עם פנסים פנסי HMI לתאורת שטיפה, המתאימים לצילום טלוויזיה</v>
      </c>
      <c r="D16" s="5" t="str">
        <f>VLOOKUP($B16,'הצעת מחיר כללית'!$B$5:$E$147,3,0)</f>
        <v>עמוד  אחד</v>
      </c>
      <c r="E16" s="66">
        <f>VLOOKUP($B16,'הצעת מחיר כללית'!$B$5:$E$147,4,0)</f>
        <v>0</v>
      </c>
      <c r="F16" s="6">
        <v>2</v>
      </c>
      <c r="G16" s="24">
        <f t="shared" si="0"/>
        <v>0</v>
      </c>
      <c r="H16" s="50">
        <f t="shared" si="1"/>
        <v>0</v>
      </c>
    </row>
    <row r="17" spans="1:8" ht="43.5" customHeight="1">
      <c r="A17" s="135"/>
      <c r="B17" s="54">
        <v>3.19</v>
      </c>
      <c r="C17" s="5" t="str">
        <f>VLOOKUP($B17,'הצעת מחיר כללית'!$B$5:$E$147,2,0)</f>
        <v>גנרטור עד 250 KVA+ סולר + כבל 100 מ' + חיבורי חשמל</v>
      </c>
      <c r="D17" s="5" t="str">
        <f>VLOOKUP($B17,'הצעת מחיר כללית'!$B$5:$E$147,3,0)</f>
        <v>יום אחד</v>
      </c>
      <c r="E17" s="66">
        <f>VLOOKUP($B17,'הצעת מחיר כללית'!$B$5:$E$147,4,0)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43.5" customHeight="1">
      <c r="A18" s="135"/>
      <c r="B18" s="54" t="s">
        <v>199</v>
      </c>
      <c r="C18" s="5" t="str">
        <f>VLOOKUP($B18,'הצעת מחיר כללית'!$B$5:$E$147,2,0)</f>
        <v>גנרטור גיבוי עד 100 KVA+ סולר + כבל 100 מ' + חיבורי חשמל</v>
      </c>
      <c r="D18" s="5" t="str">
        <f>VLOOKUP($B18,'הצעת מחיר כללית'!$B$5:$E$147,3,0)</f>
        <v>יום אחד</v>
      </c>
      <c r="E18" s="66">
        <f>VLOOKUP($B18,'הצעת מחיר כללית'!$B$5:$E$147,4,0)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43.5" customHeight="1">
      <c r="A19" s="134" t="s">
        <v>33</v>
      </c>
      <c r="B19" s="54">
        <v>4.0999999999999996</v>
      </c>
      <c r="C19" s="5" t="str">
        <f>VLOOKUP($B19,'הצעת מחיר כללית'!$B$5:$E$147,2,0)</f>
        <v>בקבוקי מים</v>
      </c>
      <c r="D19" s="5" t="str">
        <f>VLOOKUP($B19,'הצעת מחיר כללית'!$B$5:$E$147,3,0)</f>
        <v>בקבוק אחד</v>
      </c>
      <c r="E19" s="66">
        <f>VLOOKUP($B19,'הצעת מחיר כללית'!$B$5:$E$147,4,0)</f>
        <v>0</v>
      </c>
      <c r="F19" s="6">
        <v>2000</v>
      </c>
      <c r="G19" s="24">
        <f t="shared" si="0"/>
        <v>0</v>
      </c>
      <c r="H19" s="50">
        <f t="shared" si="1"/>
        <v>0</v>
      </c>
    </row>
    <row r="20" spans="1:8" ht="43.5" customHeight="1">
      <c r="A20" s="135"/>
      <c r="B20" s="54">
        <v>4.2</v>
      </c>
      <c r="C20" s="5" t="str">
        <f>VLOOKUP($B20,'הצעת מחיר כללית'!$B$5:$E$147,2,0)</f>
        <v>גלגל זר פרחים</v>
      </c>
      <c r="D20" s="5" t="str">
        <f>VLOOKUP($B20,'הצעת מחיר כללית'!$B$5:$E$147,3,0)</f>
        <v>גלגל זר אחד</v>
      </c>
      <c r="E20" s="66">
        <f>VLOOKUP($B20,'הצעת מחיר כללית'!$B$5:$E$147,4,0)</f>
        <v>0</v>
      </c>
      <c r="F20" s="6">
        <v>15</v>
      </c>
      <c r="G20" s="24">
        <f t="shared" si="0"/>
        <v>0</v>
      </c>
      <c r="H20" s="50">
        <f t="shared" si="1"/>
        <v>0</v>
      </c>
    </row>
    <row r="21" spans="1:8" ht="43.5" customHeight="1">
      <c r="A21" s="136"/>
      <c r="B21" s="54">
        <v>4.3</v>
      </c>
      <c r="C21" s="5" t="str">
        <f>VLOOKUP($B21,'הצעת מחיר כללית'!$B$5:$E$147,2,0)</f>
        <v>סידורי פרחים - גובה 100 ס"מ</v>
      </c>
      <c r="D21" s="5" t="str">
        <f>VLOOKUP($B21,'הצעת מחיר כללית'!$B$5:$E$147,3,0)</f>
        <v>סידור פרחים אחד</v>
      </c>
      <c r="E21" s="66">
        <f>VLOOKUP($B21,'הצעת מחיר כללית'!$B$5:$E$147,4,0)</f>
        <v>0</v>
      </c>
      <c r="F21" s="6">
        <v>4</v>
      </c>
      <c r="G21" s="24">
        <f t="shared" si="0"/>
        <v>0</v>
      </c>
      <c r="H21" s="50">
        <f t="shared" si="1"/>
        <v>0</v>
      </c>
    </row>
    <row r="22" spans="1:8" ht="43.5" customHeight="1">
      <c r="A22" s="134" t="s">
        <v>39</v>
      </c>
      <c r="B22" s="54">
        <v>5.0999999999999996</v>
      </c>
      <c r="C22" s="5" t="str">
        <f>VLOOKUP($B22,'הצעת מחיר כללית'!$B$5:$E$147,2,0)</f>
        <v>מקלטי שמיעה</v>
      </c>
      <c r="D22" s="5" t="str">
        <f>VLOOKUP($B22,'הצעת מחיר כללית'!$B$5:$E$147,3,0)</f>
        <v>מקלט אחד</v>
      </c>
      <c r="E22" s="66">
        <f>VLOOKUP($B22,'הצעת מחיר כללית'!$B$5:$E$147,4,0)</f>
        <v>0</v>
      </c>
      <c r="F22" s="6">
        <v>30</v>
      </c>
      <c r="G22" s="24">
        <f t="shared" si="0"/>
        <v>0</v>
      </c>
      <c r="H22" s="50">
        <f t="shared" si="1"/>
        <v>0</v>
      </c>
    </row>
    <row r="23" spans="1:8" ht="43.5" customHeight="1">
      <c r="A23" s="135"/>
      <c r="B23" s="54">
        <v>5.2</v>
      </c>
      <c r="C23" s="5" t="str">
        <f>VLOOKUP($B23,'הצעת מחיר כללית'!$B$5:$E$147,2,0)</f>
        <v>אוזניות</v>
      </c>
      <c r="D23" s="5" t="str">
        <f>VLOOKUP($B23,'הצעת מחיר כללית'!$B$5:$E$147,3,0)</f>
        <v>זוג אחד</v>
      </c>
      <c r="E23" s="66">
        <f>VLOOKUP($B23,'הצעת מחיר כללית'!$B$5:$E$147,4,0)</f>
        <v>0</v>
      </c>
      <c r="F23" s="6">
        <v>20</v>
      </c>
      <c r="G23" s="24">
        <f t="shared" si="0"/>
        <v>0</v>
      </c>
      <c r="H23" s="50">
        <f t="shared" si="1"/>
        <v>0</v>
      </c>
    </row>
    <row r="24" spans="1:8" ht="43.5" customHeight="1">
      <c r="A24" s="135"/>
      <c r="B24" s="54">
        <v>5.3</v>
      </c>
      <c r="C24" s="5" t="str">
        <f>VLOOKUP($B24,'הצעת מחיר כללית'!$B$5:$E$147,2,0)</f>
        <v>לולאות השראה</v>
      </c>
      <c r="D24" s="5" t="str">
        <f>VLOOKUP($B24,'הצעת מחיר כללית'!$B$5:$E$147,3,0)</f>
        <v>לולאה אחת</v>
      </c>
      <c r="E24" s="66">
        <f>VLOOKUP($B24,'הצעת מחיר כללית'!$B$5:$E$147,4,0)</f>
        <v>0</v>
      </c>
      <c r="F24" s="6">
        <v>10</v>
      </c>
      <c r="G24" s="24">
        <f t="shared" si="0"/>
        <v>0</v>
      </c>
      <c r="H24" s="50">
        <f t="shared" si="1"/>
        <v>0</v>
      </c>
    </row>
    <row r="25" spans="1:8" ht="43.5" customHeight="1">
      <c r="A25" s="135"/>
      <c r="B25" s="54">
        <v>5.4</v>
      </c>
      <c r="C25" s="5" t="str">
        <f>VLOOKUP($B25,'הצעת מחיר כללית'!$B$5:$E$147,2,0)</f>
        <v xml:space="preserve">מערכת הכוונה קולית </v>
      </c>
      <c r="D25" s="5" t="str">
        <f>VLOOKUP($B25,'הצעת מחיר כללית'!$B$5:$E$147,3,0)</f>
        <v xml:space="preserve">מערכת אחת  </v>
      </c>
      <c r="E25" s="66">
        <f>VLOOKUP($B25,'הצעת מחיר כללית'!$B$5:$E$147,4,0)</f>
        <v>0</v>
      </c>
      <c r="F25" s="6">
        <v>1</v>
      </c>
      <c r="G25" s="24">
        <f t="shared" si="0"/>
        <v>0</v>
      </c>
      <c r="H25" s="50">
        <f t="shared" si="1"/>
        <v>0</v>
      </c>
    </row>
    <row r="26" spans="1:8" ht="43.5" customHeight="1">
      <c r="A26" s="135"/>
      <c r="B26" s="54">
        <v>5.5</v>
      </c>
      <c r="C26" s="5" t="str">
        <f>VLOOKUP($B26,'הצעת מחיר כללית'!$B$5:$E$147,2,0)</f>
        <v>מסך פלזמה 50' לתמלול האירוע, על סטנד</v>
      </c>
      <c r="D26" s="5" t="str">
        <f>VLOOKUP($B26,'הצעת מחיר כללית'!$B$5:$E$147,3,0)</f>
        <v>מסך אחד</v>
      </c>
      <c r="E26" s="66">
        <f>VLOOKUP($B26,'הצעת מחיר כללית'!$B$5:$E$147,4,0)</f>
        <v>0</v>
      </c>
      <c r="F26" s="6">
        <v>2</v>
      </c>
      <c r="G26" s="24">
        <f t="shared" si="0"/>
        <v>0</v>
      </c>
      <c r="H26" s="50">
        <f t="shared" si="1"/>
        <v>0</v>
      </c>
    </row>
    <row r="27" spans="1:8" ht="43.5" customHeight="1">
      <c r="A27" s="135"/>
      <c r="B27" s="54">
        <v>5.6</v>
      </c>
      <c r="C27" s="5" t="str">
        <f>VLOOKUP($B27,'הצעת מחיר כללית'!$B$5:$E$147,2,0)</f>
        <v>מחשב להקרנת הטקסט + מפעיל + מתמלל</v>
      </c>
      <c r="D27" s="5" t="str">
        <f>VLOOKUP($B27,'הצעת מחיר כללית'!$B$5:$E$147,3,0)</f>
        <v>מחשב אחד + מפעיל + מתמלל</v>
      </c>
      <c r="E27" s="66">
        <f>VLOOKUP($B27,'הצעת מחיר כללית'!$B$5:$E$147,4,0)</f>
        <v>0</v>
      </c>
      <c r="F27" s="6">
        <v>1</v>
      </c>
      <c r="G27" s="24">
        <f t="shared" si="0"/>
        <v>0</v>
      </c>
      <c r="H27" s="50">
        <f t="shared" si="1"/>
        <v>0</v>
      </c>
    </row>
    <row r="28" spans="1:8" ht="43.5" customHeight="1">
      <c r="A28" s="135"/>
      <c r="B28" s="54">
        <v>5.9</v>
      </c>
      <c r="C28" s="5" t="str">
        <f>VLOOKUP($B28,'הצעת מחיר כללית'!$B$5:$E$147,2,0)</f>
        <v>מערכת עזר לשמיעה</v>
      </c>
      <c r="D28" s="5" t="str">
        <f>VLOOKUP($B28,'הצעת מחיר כללית'!$B$5:$E$147,3,0)</f>
        <v>מערכת אחת</v>
      </c>
      <c r="E28" s="66">
        <f>VLOOKUP($B28,'הצעת מחיר כללית'!$B$5:$E$147,4,0)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 ht="43.5" customHeight="1">
      <c r="A29" s="135"/>
      <c r="B29" s="54" t="s">
        <v>201</v>
      </c>
      <c r="C29" s="5" t="str">
        <f>VLOOKUP($B29,'הצעת מחיר כללית'!$B$5:$E$147,2,0)</f>
        <v>טכנאי</v>
      </c>
      <c r="D29" s="5" t="str">
        <f>VLOOKUP($B29,'הצעת מחיר כללית'!$B$5:$E$147,3,0)</f>
        <v>טכנאי אחד</v>
      </c>
      <c r="E29" s="66">
        <f>VLOOKUP($B29,'הצעת מחיר כללית'!$B$5:$E$147,4,0)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 ht="43.5" customHeight="1">
      <c r="A30" s="135"/>
      <c r="B30" s="54">
        <v>5.1100000000000003</v>
      </c>
      <c r="C30" s="5" t="str">
        <f>VLOOKUP($B30,'הצעת מחיר כללית'!$B$5:$E$147,2,0)</f>
        <v>מושבים מותאמים</v>
      </c>
      <c r="D30" s="5" t="str">
        <f>VLOOKUP($B30,'הצעת מחיר כללית'!$B$5:$E$147,3,0)</f>
        <v>מושב אחד</v>
      </c>
      <c r="E30" s="66">
        <f>VLOOKUP($B30,'הצעת מחיר כללית'!$B$5:$E$147,4,0)</f>
        <v>0</v>
      </c>
      <c r="F30" s="6">
        <v>150</v>
      </c>
      <c r="G30" s="24">
        <f t="shared" si="0"/>
        <v>0</v>
      </c>
      <c r="H30" s="50">
        <f t="shared" si="1"/>
        <v>0</v>
      </c>
    </row>
    <row r="31" spans="1:8" ht="43.5" customHeight="1">
      <c r="A31" s="135"/>
      <c r="B31" s="54">
        <v>5.12</v>
      </c>
      <c r="C31" s="5" t="str">
        <f>VLOOKUP($B31,'הצעת מחיר כללית'!$B$5:$E$147,2,0)</f>
        <v>שילוט הכוונה</v>
      </c>
      <c r="D31" s="5" t="str">
        <f>VLOOKUP($B31,'הצעת מחיר כללית'!$B$5:$E$147,3,0)</f>
        <v>למתחם כולו</v>
      </c>
      <c r="E31" s="66">
        <f>VLOOKUP($B31,'הצעת מחיר כללית'!$B$5:$E$147,4,0)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 ht="43.5" customHeight="1">
      <c r="A32" s="135"/>
      <c r="B32" s="54">
        <v>5.13</v>
      </c>
      <c r="C32" s="5" t="str">
        <f>VLOOKUP($B32,'הצעת מחיר כללית'!$B$5:$E$147,2,0)</f>
        <v>תרגום לשפת הסימנים</v>
      </c>
      <c r="D32" s="5" t="str">
        <f>VLOOKUP($B32,'הצעת מחיר כללית'!$B$5:$E$147,3,0)</f>
        <v>מתרגם אחד</v>
      </c>
      <c r="E32" s="66">
        <f>VLOOKUP($B32,'הצעת מחיר כללית'!$B$5:$E$147,4,0)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 ht="43.5" customHeight="1">
      <c r="A33" s="134" t="s">
        <v>59</v>
      </c>
      <c r="B33" s="54">
        <v>6.1</v>
      </c>
      <c r="C33" s="5" t="str">
        <f>VLOOKUP($B33,'הצעת מחיר כללית'!$B$5:$E$147,2,0)</f>
        <v>חבלול, עמודי נירוסטה וחבל לבן</v>
      </c>
      <c r="D33" s="5" t="str">
        <f>VLOOKUP($B33,'הצעת מחיר כללית'!$B$5:$E$147,3,0)</f>
        <v>חבלול באורך מטר אחד + שני עמודים וחבל לבן</v>
      </c>
      <c r="E33" s="66">
        <f>VLOOKUP($B33,'הצעת מחיר כללית'!$B$5:$E$147,4,0)</f>
        <v>0</v>
      </c>
      <c r="F33" s="6">
        <v>30</v>
      </c>
      <c r="G33" s="24">
        <f t="shared" si="0"/>
        <v>0</v>
      </c>
      <c r="H33" s="50">
        <f t="shared" si="1"/>
        <v>0</v>
      </c>
    </row>
    <row r="34" spans="1:8" ht="43.5" customHeight="1">
      <c r="A34" s="135"/>
      <c r="B34" s="54">
        <v>6.2</v>
      </c>
      <c r="C34" s="5" t="str">
        <f>VLOOKUP($B34,'הצעת מחיר כללית'!$B$5:$E$147,2,0)</f>
        <v>תרנים לדגלים</v>
      </c>
      <c r="D34" s="5" t="str">
        <f>VLOOKUP($B34,'הצעת מחיר כללית'!$B$5:$E$147,3,0)</f>
        <v>תורן אחד</v>
      </c>
      <c r="E34" s="66">
        <f>VLOOKUP($B34,'הצעת מחיר כללית'!$B$5:$E$147,4,0)</f>
        <v>0</v>
      </c>
      <c r="F34" s="6">
        <v>100</v>
      </c>
      <c r="G34" s="24">
        <f t="shared" si="0"/>
        <v>0</v>
      </c>
      <c r="H34" s="50">
        <f t="shared" si="1"/>
        <v>0</v>
      </c>
    </row>
    <row r="35" spans="1:8" ht="43.5" customHeight="1">
      <c r="A35" s="135"/>
      <c r="B35" s="54">
        <v>6.3</v>
      </c>
      <c r="C35" s="5" t="str">
        <f>VLOOKUP($B35,'הצעת מחיר כללית'!$B$5:$E$147,2,0)</f>
        <v>דגלי לאום על מוטות (6 מ')</v>
      </c>
      <c r="D35" s="5" t="str">
        <f>VLOOKUP($B35,'הצעת מחיר כללית'!$B$5:$E$147,3,0)</f>
        <v>דגל על מוט</v>
      </c>
      <c r="E35" s="66">
        <f>VLOOKUP($B35,'הצעת מחיר כללית'!$B$5:$E$147,4,0)</f>
        <v>0</v>
      </c>
      <c r="F35" s="6">
        <v>100</v>
      </c>
      <c r="G35" s="24">
        <f t="shared" si="0"/>
        <v>0</v>
      </c>
      <c r="H35" s="50">
        <f t="shared" si="1"/>
        <v>0</v>
      </c>
    </row>
    <row r="36" spans="1:8" ht="39" customHeight="1">
      <c r="A36" s="135"/>
      <c r="B36" s="54" t="s">
        <v>273</v>
      </c>
      <c r="C36" s="5" t="str">
        <f>VLOOKUP($B36,'הצעת מחיר כללית'!$B$5:$E$147,2,0)</f>
        <v>במה 2.4X8 גובה 30 ס"מ עם מדרגות, כיסוי בד מסביב</v>
      </c>
      <c r="D36" s="5" t="str">
        <f>VLOOKUP($B36,'הצעת מחיר כללית'!$B$5:$E$147,3,0)</f>
        <v>מחיר למטר</v>
      </c>
      <c r="E36" s="66">
        <f>VLOOKUP($B36,'הצעת מחיר כללית'!$B$5:$E$147,4,0)</f>
        <v>0</v>
      </c>
      <c r="F36" s="6">
        <v>20</v>
      </c>
      <c r="G36" s="24">
        <f t="shared" ref="G36" si="4">E36*F36</f>
        <v>0</v>
      </c>
      <c r="H36" s="50">
        <f t="shared" ref="H36" si="5">G36*$O$1</f>
        <v>0</v>
      </c>
    </row>
    <row r="37" spans="1:8" ht="43.5" customHeight="1">
      <c r="A37" s="135"/>
      <c r="B37" s="54" t="s">
        <v>284</v>
      </c>
      <c r="C37" s="5" t="str">
        <f>VLOOKUP($B37,'הצעת מחיר כללית'!$B$5:$E$147,2,0)</f>
        <v xml:space="preserve">במה 3.60X2.50 מטר + מעקות + ציפוי שטיח כחול + כיסוי מסביב בבד כחול </v>
      </c>
      <c r="D37" s="5" t="str">
        <f>VLOOKUP($B37,'הצעת מחיר כללית'!$B$5:$E$147,3,0)</f>
        <v>מחיר למטר</v>
      </c>
      <c r="E37" s="66">
        <f>VLOOKUP($B37,'הצעת מחיר כללית'!$B$5:$E$147,4,0)</f>
        <v>0</v>
      </c>
      <c r="F37" s="6">
        <v>18</v>
      </c>
      <c r="G37" s="24">
        <f t="shared" si="0"/>
        <v>0</v>
      </c>
      <c r="H37" s="50">
        <f t="shared" si="1"/>
        <v>0</v>
      </c>
    </row>
    <row r="38" spans="1:8" ht="43.5" customHeight="1">
      <c r="A38" s="135"/>
      <c r="B38" s="54" t="s">
        <v>285</v>
      </c>
      <c r="C38" s="5" t="str">
        <f>VLOOKUP($B38,'הצעת מחיר כללית'!$B$5:$E$147,2,0)</f>
        <v>במה מרכזית 16X20 בשני מפלסים + מעקה</v>
      </c>
      <c r="D38" s="5" t="str">
        <f>VLOOKUP($B38,'הצעת מחיר כללית'!$B$5:$E$147,3,0)</f>
        <v>מחיר למטר</v>
      </c>
      <c r="E38" s="66">
        <f>VLOOKUP($B38,'הצעת מחיר כללית'!$B$5:$E$147,4,0)</f>
        <v>0</v>
      </c>
      <c r="F38" s="6">
        <v>320</v>
      </c>
      <c r="G38" s="24">
        <f t="shared" ref="G38:G42" si="6">E38*F38</f>
        <v>0</v>
      </c>
      <c r="H38" s="50">
        <f t="shared" ref="H38:H42" si="7">G38*$O$1</f>
        <v>0</v>
      </c>
    </row>
    <row r="39" spans="1:8" ht="43.5" customHeight="1">
      <c r="A39" s="135"/>
      <c r="B39" s="54" t="s">
        <v>286</v>
      </c>
      <c r="C39" s="5" t="str">
        <f>VLOOKUP($B39,'הצעת מחיר כללית'!$B$5:$E$147,2,0)</f>
        <v>במת משמר כבוד 8X4 מטר, גובה 80 ס"מ + גב במה 3X8 מטר</v>
      </c>
      <c r="D39" s="5" t="str">
        <f>VLOOKUP($B39,'הצעת מחיר כללית'!$B$5:$E$147,3,0)</f>
        <v>מחיר למטר</v>
      </c>
      <c r="E39" s="66">
        <f>VLOOKUP($B39,'הצעת מחיר כללית'!$B$5:$E$147,4,0)</f>
        <v>0</v>
      </c>
      <c r="F39" s="6">
        <v>56</v>
      </c>
      <c r="G39" s="24">
        <f t="shared" si="6"/>
        <v>0</v>
      </c>
      <c r="H39" s="50">
        <f t="shared" si="7"/>
        <v>0</v>
      </c>
    </row>
    <row r="40" spans="1:8" ht="43.5" customHeight="1">
      <c r="A40" s="135"/>
      <c r="B40" s="54" t="s">
        <v>290</v>
      </c>
      <c r="C40" s="5" t="str">
        <f>VLOOKUP($B40,'הצעת מחיר כללית'!$B$5:$E$147,2,0)</f>
        <v>במת ילדים 4X8 בגובה 1 מטר</v>
      </c>
      <c r="D40" s="5" t="str">
        <f>VLOOKUP($B40,'הצעת מחיר כללית'!$B$5:$E$147,3,0)</f>
        <v>מחיר למטר</v>
      </c>
      <c r="E40" s="66">
        <f>VLOOKUP($B40,'הצעת מחיר כללית'!$B$5:$E$147,4,0)</f>
        <v>0</v>
      </c>
      <c r="F40" s="6">
        <v>32</v>
      </c>
      <c r="G40" s="24">
        <f t="shared" si="6"/>
        <v>0</v>
      </c>
      <c r="H40" s="50">
        <f t="shared" si="7"/>
        <v>0</v>
      </c>
    </row>
    <row r="41" spans="1:8" ht="43.5" customHeight="1">
      <c r="A41" s="135"/>
      <c r="B41" s="54" t="s">
        <v>291</v>
      </c>
      <c r="C41" s="5" t="str">
        <f>VLOOKUP($B41,'הצעת מחיר כללית'!$B$5:$E$147,2,0)</f>
        <v>במת עיתונאים 5X5 מטר</v>
      </c>
      <c r="D41" s="5" t="str">
        <f>VLOOKUP($B41,'הצעת מחיר כללית'!$B$5:$E$147,3,0)</f>
        <v>מחיר למטר</v>
      </c>
      <c r="E41" s="66">
        <f>VLOOKUP($B41,'הצעת מחיר כללית'!$B$5:$E$147,4,0)</f>
        <v>0</v>
      </c>
      <c r="F41" s="6">
        <v>25</v>
      </c>
      <c r="G41" s="24">
        <f t="shared" si="6"/>
        <v>0</v>
      </c>
      <c r="H41" s="50">
        <f t="shared" si="7"/>
        <v>0</v>
      </c>
    </row>
    <row r="42" spans="1:8" ht="43.5" customHeight="1">
      <c r="A42" s="135"/>
      <c r="B42" s="54">
        <v>6.5</v>
      </c>
      <c r="C42" s="5" t="str">
        <f>VLOOKUP($B42,'הצעת מחיר כללית'!$B$5:$E$147,2,0)</f>
        <v>במה נוספת בגודל סטנדרטי</v>
      </c>
      <c r="D42" s="5" t="str">
        <f>VLOOKUP($B42,'הצעת מחיר כללית'!$B$5:$E$147,3,0)</f>
        <v>מחיר למטר</v>
      </c>
      <c r="E42" s="66">
        <f>VLOOKUP($B42,'הצעת מחיר כללית'!$B$5:$E$147,4,0)</f>
        <v>0</v>
      </c>
      <c r="F42" s="6">
        <v>4.53</v>
      </c>
      <c r="G42" s="24">
        <f t="shared" si="6"/>
        <v>0</v>
      </c>
      <c r="H42" s="50">
        <f t="shared" si="7"/>
        <v>0</v>
      </c>
    </row>
    <row r="43" spans="1:8" ht="43.5" customHeight="1">
      <c r="A43" s="135"/>
      <c r="B43" s="54">
        <v>6.5</v>
      </c>
      <c r="C43" s="5" t="str">
        <f>VLOOKUP($B43,'הצעת מחיר כללית'!$B$5:$E$147,2,0)</f>
        <v>במה נוספת בגודל סטנדרטי</v>
      </c>
      <c r="D43" s="5" t="str">
        <f>VLOOKUP($B43,'הצעת מחיר כללית'!$B$5:$E$147,3,0)</f>
        <v>מחיר למטר</v>
      </c>
      <c r="E43" s="66">
        <f>VLOOKUP($B43,'הצעת מחיר כללית'!$B$5:$E$147,4,0)</f>
        <v>0</v>
      </c>
      <c r="F43" s="6">
        <v>16</v>
      </c>
      <c r="G43" s="24"/>
      <c r="H43" s="50"/>
    </row>
    <row r="44" spans="1:8" ht="43.5" customHeight="1">
      <c r="A44" s="135"/>
      <c r="B44" s="54">
        <v>6.7</v>
      </c>
      <c r="C44" s="5" t="str">
        <f>VLOOKUP($B44,'הצעת מחיר כללית'!$B$5:$E$147,2,0)</f>
        <v>שושנות דגלים (כל שושונה כוללת 5 תרנים עד 3 מטר + דגלים לתרנים)</v>
      </c>
      <c r="D44" s="5" t="str">
        <f>VLOOKUP($B44,'הצעת מחיר כללית'!$B$5:$E$147,3,0)</f>
        <v>שושנה אחת</v>
      </c>
      <c r="E44" s="66">
        <f>VLOOKUP($B44,'הצעת מחיר כללית'!$B$5:$E$147,4,0)</f>
        <v>0</v>
      </c>
      <c r="F44" s="6">
        <v>3</v>
      </c>
      <c r="G44" s="24">
        <f t="shared" si="0"/>
        <v>0</v>
      </c>
      <c r="H44" s="50">
        <f t="shared" si="1"/>
        <v>0</v>
      </c>
    </row>
    <row r="45" spans="1:8" ht="43.5" customHeight="1">
      <c r="A45" s="135"/>
      <c r="B45" s="54">
        <v>6.9</v>
      </c>
      <c r="C45" s="5" t="str">
        <f>VLOOKUP($B45,'הצעת מחיר כללית'!$B$5:$E$147,2,0)</f>
        <v>כסאות פלסטיק (אזוקים)</v>
      </c>
      <c r="D45" s="5" t="str">
        <f>VLOOKUP($B45,'הצעת מחיר כללית'!$B$5:$E$147,3,0)</f>
        <v>כסא אחד</v>
      </c>
      <c r="E45" s="66">
        <f>VLOOKUP($B45,'הצעת מחיר כללית'!$B$5:$E$147,4,0)</f>
        <v>0</v>
      </c>
      <c r="F45" s="6">
        <v>1000</v>
      </c>
      <c r="G45" s="24">
        <f t="shared" si="0"/>
        <v>0</v>
      </c>
      <c r="H45" s="50">
        <f t="shared" si="1"/>
        <v>0</v>
      </c>
    </row>
    <row r="46" spans="1:8" ht="43.5" customHeight="1">
      <c r="A46" s="135"/>
      <c r="B46" s="54" t="s">
        <v>202</v>
      </c>
      <c r="C46" s="5" t="str">
        <f>VLOOKUP($B46,'הצעת מחיר כללית'!$B$5:$E$147,2,0)</f>
        <v>כסאות ברזל (ריפוד)</v>
      </c>
      <c r="D46" s="5" t="str">
        <f>VLOOKUP($B46,'הצעת מחיר כללית'!$B$5:$E$147,3,0)</f>
        <v>כסא אחד</v>
      </c>
      <c r="E46" s="66">
        <f>VLOOKUP($B46,'הצעת מחיר כללית'!$B$5:$E$147,4,0)</f>
        <v>0</v>
      </c>
      <c r="F46" s="6">
        <v>80</v>
      </c>
      <c r="G46" s="24">
        <f t="shared" ref="G46:G82" si="8">E46*F46</f>
        <v>0</v>
      </c>
      <c r="H46" s="50">
        <f t="shared" ref="H46:H82" si="9">G46*$O$1</f>
        <v>0</v>
      </c>
    </row>
    <row r="47" spans="1:8" ht="43.5" customHeight="1">
      <c r="A47" s="135"/>
      <c r="B47" s="54">
        <v>6.13</v>
      </c>
      <c r="C47" s="5" t="str">
        <f>VLOOKUP($B47,'הצעת מחיר כללית'!$B$5:$E$147,2,0)</f>
        <v>מחסומים (2 מ')</v>
      </c>
      <c r="D47" s="5" t="str">
        <f>VLOOKUP($B47,'הצעת מחיר כללית'!$B$5:$E$147,3,0)</f>
        <v>מחסום אחד</v>
      </c>
      <c r="E47" s="66">
        <f>VLOOKUP($B47,'הצעת מחיר כללית'!$B$5:$E$147,4,0)</f>
        <v>0</v>
      </c>
      <c r="F47" s="6">
        <v>120</v>
      </c>
      <c r="G47" s="24">
        <f t="shared" si="8"/>
        <v>0</v>
      </c>
      <c r="H47" s="50">
        <f t="shared" si="9"/>
        <v>0</v>
      </c>
    </row>
    <row r="48" spans="1:8" ht="43.5" customHeight="1">
      <c r="A48" s="135"/>
      <c r="B48" s="54">
        <v>6.14</v>
      </c>
      <c r="C48" s="5" t="str">
        <f>VLOOKUP($B48,'הצעת מחיר כללית'!$B$5:$E$147,2,0)</f>
        <v>שולחן לבידוק + מפה</v>
      </c>
      <c r="D48" s="5" t="str">
        <f>VLOOKUP($B48,'הצעת מחיר כללית'!$B$5:$E$147,3,0)</f>
        <v>שולחן אחד</v>
      </c>
      <c r="E48" s="66">
        <f>VLOOKUP($B48,'הצעת מחיר כללית'!$B$5:$E$147,4,0)</f>
        <v>0</v>
      </c>
      <c r="F48" s="6">
        <v>10</v>
      </c>
      <c r="G48" s="24">
        <f t="shared" si="8"/>
        <v>0</v>
      </c>
      <c r="H48" s="50">
        <f t="shared" si="9"/>
        <v>0</v>
      </c>
    </row>
    <row r="49" spans="1:8" ht="43.5" customHeight="1">
      <c r="A49" s="135"/>
      <c r="B49" s="54" t="s">
        <v>316</v>
      </c>
      <c r="C49" s="5" t="str">
        <f>VLOOKUP($B49,'הצעת מחיר כללית'!$B$5:$E$147,2,0)</f>
        <v>אוהל לבן נוסף (כולל משקולות)</v>
      </c>
      <c r="D49" s="5" t="str">
        <f>VLOOKUP($B49,'הצעת מחיר כללית'!$B$5:$E$147,3,0)</f>
        <v>מחיר למטר</v>
      </c>
      <c r="E49" s="66">
        <f>VLOOKUP($B49,'הצעת מחיר כללית'!$B$5:$E$147,4,0)</f>
        <v>0</v>
      </c>
      <c r="F49" s="6">
        <v>300</v>
      </c>
      <c r="G49" s="24">
        <f t="shared" si="8"/>
        <v>0</v>
      </c>
      <c r="H49" s="50">
        <f t="shared" si="9"/>
        <v>0</v>
      </c>
    </row>
    <row r="50" spans="1:8" ht="43.5" customHeight="1">
      <c r="A50" s="135"/>
      <c r="B50" s="54">
        <v>6.21</v>
      </c>
      <c r="C50" s="5" t="str">
        <f>VLOOKUP($B50,'הצעת מחיר כללית'!$B$5:$E$147,2,0)</f>
        <v>מהנדס קונסטרוקציה</v>
      </c>
      <c r="D50" s="5" t="str">
        <f>VLOOKUP($B50,'הצעת מחיר כללית'!$B$5:$E$147,3,0)</f>
        <v>כלל האירוע</v>
      </c>
      <c r="E50" s="66">
        <f>VLOOKUP($B50,'הצעת מחיר כללית'!$B$5:$E$147,4,0)</f>
        <v>0</v>
      </c>
      <c r="F50" s="6">
        <v>1</v>
      </c>
      <c r="G50" s="24">
        <f t="shared" si="8"/>
        <v>0</v>
      </c>
      <c r="H50" s="50">
        <f t="shared" si="9"/>
        <v>0</v>
      </c>
    </row>
    <row r="51" spans="1:8" ht="43.5" customHeight="1">
      <c r="A51" s="135"/>
      <c r="B51" s="54">
        <v>6.22</v>
      </c>
      <c r="C51" s="5" t="str">
        <f>VLOOKUP($B51,'הצעת מחיר כללית'!$B$5:$E$147,2,0)</f>
        <v>מנהל/ממונה בטיחות</v>
      </c>
      <c r="D51" s="5" t="str">
        <f>VLOOKUP($B51,'הצעת מחיר כללית'!$B$5:$E$147,3,0)</f>
        <v>כלל האירוע</v>
      </c>
      <c r="E51" s="66">
        <f>VLOOKUP($B51,'הצעת מחיר כללית'!$B$5:$E$147,4,0)</f>
        <v>0</v>
      </c>
      <c r="F51" s="6">
        <v>1</v>
      </c>
      <c r="G51" s="24">
        <f t="shared" si="8"/>
        <v>0</v>
      </c>
      <c r="H51" s="50">
        <f t="shared" si="9"/>
        <v>0</v>
      </c>
    </row>
    <row r="52" spans="1:8" ht="43.5" customHeight="1">
      <c r="A52" s="135"/>
      <c r="B52" s="54">
        <v>6.23</v>
      </c>
      <c r="C52" s="5" t="str">
        <f>VLOOKUP($B52,'הצעת מחיר כללית'!$B$5:$E$147,2,0)</f>
        <v>הסתרות למ"ר - בצבע לבן ע"ג בזטים</v>
      </c>
      <c r="D52" s="5" t="str">
        <f>VLOOKUP($B52,'הצעת מחיר כללית'!$B$5:$E$147,3,0)</f>
        <v>מחיר למטר</v>
      </c>
      <c r="E52" s="66">
        <f>VLOOKUP($B52,'הצעת מחיר כללית'!$B$5:$E$147,4,0)</f>
        <v>0</v>
      </c>
      <c r="F52" s="6">
        <v>20</v>
      </c>
      <c r="G52" s="24">
        <f t="shared" si="8"/>
        <v>0</v>
      </c>
      <c r="H52" s="50">
        <f t="shared" si="9"/>
        <v>0</v>
      </c>
    </row>
    <row r="53" spans="1:8" ht="43.5" customHeight="1">
      <c r="A53" s="135"/>
      <c r="B53" s="54">
        <v>6.27</v>
      </c>
      <c r="C53" s="5" t="str">
        <f>VLOOKUP($B53,'הצעת מחיר כללית'!$B$5:$E$147,2,0)</f>
        <v xml:space="preserve">כסאות בר </v>
      </c>
      <c r="D53" s="5" t="str">
        <f>VLOOKUP($B53,'הצעת מחיר כללית'!$B$5:$E$147,3,0)</f>
        <v>כסא אחד</v>
      </c>
      <c r="E53" s="66">
        <f>VLOOKUP($B53,'הצעת מחיר כללית'!$B$5:$E$147,4,0)</f>
        <v>0</v>
      </c>
      <c r="F53" s="6">
        <v>1</v>
      </c>
      <c r="G53" s="24">
        <f t="shared" ref="G53" si="10">E53*F53</f>
        <v>0</v>
      </c>
      <c r="H53" s="50">
        <f t="shared" si="9"/>
        <v>0</v>
      </c>
    </row>
    <row r="54" spans="1:8" ht="43.5" customHeight="1">
      <c r="A54" s="136"/>
      <c r="B54" s="54">
        <v>6.28</v>
      </c>
      <c r="C54" s="5" t="str">
        <f>VLOOKUP($B54,'הצעת מחיר כללית'!$B$5:$E$147,2,0)</f>
        <v>יציע הושבה (טריבונה)</v>
      </c>
      <c r="D54" s="5" t="str">
        <f>VLOOKUP($B54,'הצעת מחיר כללית'!$B$5:$E$147,3,0)</f>
        <v>יציע ל-1,000 איש</v>
      </c>
      <c r="E54" s="66">
        <f>VLOOKUP($B54,'הצעת מחיר כללית'!$B$5:$E$147,4,0)</f>
        <v>0</v>
      </c>
      <c r="F54" s="6">
        <v>1</v>
      </c>
      <c r="G54" s="24">
        <f t="shared" ref="G54" si="11">E54*F54</f>
        <v>0</v>
      </c>
      <c r="H54" s="50">
        <f t="shared" si="9"/>
        <v>0</v>
      </c>
    </row>
    <row r="55" spans="1:8" ht="43.5" customHeight="1">
      <c r="A55" s="23" t="s">
        <v>85</v>
      </c>
      <c r="B55" s="54">
        <v>7.1</v>
      </c>
      <c r="C55" s="5" t="str">
        <f>VLOOKUP($B55,'הצעת מחיר כללית'!$B$5:$E$147,2,0)</f>
        <v>מנחה מקצועי (כולל אש"ל ונסיעות)</v>
      </c>
      <c r="D55" s="5" t="str">
        <f>VLOOKUP($B55,'הצעת מחיר כללית'!$B$5:$E$147,3,0)</f>
        <v>אירוע מלא (כולל חזרה)</v>
      </c>
      <c r="E55" s="66">
        <f>VLOOKUP($B55,'הצעת מחיר כללית'!$B$5:$E$147,4,0)</f>
        <v>0</v>
      </c>
      <c r="F55" s="6">
        <v>1</v>
      </c>
      <c r="G55" s="24">
        <f t="shared" si="8"/>
        <v>0</v>
      </c>
      <c r="H55" s="50">
        <f t="shared" si="9"/>
        <v>0</v>
      </c>
    </row>
    <row r="56" spans="1:8" ht="43.5" customHeight="1">
      <c r="A56" s="134" t="s">
        <v>88</v>
      </c>
      <c r="B56" s="54">
        <v>8.1</v>
      </c>
      <c r="C56" s="5" t="str">
        <f>VLOOKUP($B56,'הצעת מחיר כללית'!$B$5:$E$147,2,0)</f>
        <v>אמבולנס רגיל</v>
      </c>
      <c r="D56" s="5" t="str">
        <f>VLOOKUP($B56,'הצעת מחיר כללית'!$B$5:$E$147,3,0)</f>
        <v>אמבולנס + צוות</v>
      </c>
      <c r="E56" s="66">
        <f>VLOOKUP($B56,'הצעת מחיר כללית'!$B$5:$E$147,4,0)</f>
        <v>0</v>
      </c>
      <c r="F56" s="6">
        <v>1</v>
      </c>
      <c r="G56" s="24">
        <f t="shared" si="8"/>
        <v>0</v>
      </c>
      <c r="H56" s="50">
        <f t="shared" si="9"/>
        <v>0</v>
      </c>
    </row>
    <row r="57" spans="1:8" ht="43.5" customHeight="1">
      <c r="A57" s="135"/>
      <c r="B57" s="44" t="s">
        <v>324</v>
      </c>
      <c r="C57" s="5" t="str">
        <f>VLOOKUP($B57,'הצעת מחיר כללית'!$B$5:$E$147,2,0)</f>
        <v>אמבולנס נט"ן</v>
      </c>
      <c r="D57" s="5" t="str">
        <f>VLOOKUP($B57,'הצעת מחיר כללית'!$B$5:$E$147,3,0)</f>
        <v>אמבולנס + צוות</v>
      </c>
      <c r="E57" s="66">
        <f>VLOOKUP($B57,'הצעת מחיר כללית'!$B$5:$E$147,4,0)</f>
        <v>0</v>
      </c>
      <c r="F57" s="6">
        <v>1</v>
      </c>
      <c r="G57" s="24">
        <f t="shared" si="8"/>
        <v>0</v>
      </c>
      <c r="H57" s="50">
        <f t="shared" si="9"/>
        <v>0</v>
      </c>
    </row>
    <row r="58" spans="1:8" ht="43.5" customHeight="1">
      <c r="A58" s="134" t="s">
        <v>91</v>
      </c>
      <c r="B58" s="54">
        <v>9.1</v>
      </c>
      <c r="C58" s="5" t="str">
        <f>VLOOKUP($B58,'הצעת מחיר כללית'!$B$5:$E$147,2,0)</f>
        <v>קוליסות PVC לטקס 1.10X2.20 + רגל</v>
      </c>
      <c r="D58" s="5" t="str">
        <f>VLOOKUP($B58,'הצעת מחיר כללית'!$B$5:$E$147,3,0)</f>
        <v>קוליסה אחת</v>
      </c>
      <c r="E58" s="66">
        <f>VLOOKUP($B58,'הצעת מחיר כללית'!$B$5:$E$147,4,0)</f>
        <v>0</v>
      </c>
      <c r="F58" s="6">
        <v>3</v>
      </c>
      <c r="G58" s="24">
        <f t="shared" si="8"/>
        <v>0</v>
      </c>
      <c r="H58" s="50">
        <f t="shared" si="9"/>
        <v>0</v>
      </c>
    </row>
    <row r="59" spans="1:8" ht="43.5" customHeight="1">
      <c r="A59" s="135"/>
      <c r="B59" s="54">
        <v>9.1999999999999993</v>
      </c>
      <c r="C59" s="5" t="str">
        <f>VLOOKUP($B59,'הצעת מחיר כללית'!$B$5:$E$147,2,0)</f>
        <v>שלטי הכוונה PVC 50X50</v>
      </c>
      <c r="D59" s="5" t="str">
        <f>VLOOKUP($B59,'הצעת מחיר כללית'!$B$5:$E$147,3,0)</f>
        <v>שלט אחד</v>
      </c>
      <c r="E59" s="66">
        <f>VLOOKUP($B59,'הצעת מחיר כללית'!$B$5:$E$147,4,0)</f>
        <v>0</v>
      </c>
      <c r="F59" s="6">
        <v>10</v>
      </c>
      <c r="G59" s="24">
        <f t="shared" si="8"/>
        <v>0</v>
      </c>
      <c r="H59" s="50">
        <f t="shared" si="9"/>
        <v>0</v>
      </c>
    </row>
    <row r="60" spans="1:8" ht="43.5" customHeight="1">
      <c r="A60" s="135"/>
      <c r="B60" s="54">
        <v>9.3000000000000007</v>
      </c>
      <c r="C60" s="5" t="str">
        <f>VLOOKUP($B60,'הצעת מחיר כללית'!$B$5:$E$147,2,0)</f>
        <v>שלטי חירום  PVC 80X80</v>
      </c>
      <c r="D60" s="5" t="str">
        <f>VLOOKUP($B60,'הצעת מחיר כללית'!$B$5:$E$147,3,0)</f>
        <v>שלט אחד</v>
      </c>
      <c r="E60" s="66">
        <f>VLOOKUP($B60,'הצעת מחיר כללית'!$B$5:$E$147,4,0)</f>
        <v>0</v>
      </c>
      <c r="F60" s="6">
        <v>10</v>
      </c>
      <c r="G60" s="24">
        <f t="shared" si="8"/>
        <v>0</v>
      </c>
      <c r="H60" s="50">
        <f t="shared" si="9"/>
        <v>0</v>
      </c>
    </row>
    <row r="61" spans="1:8" ht="43.5" customHeight="1">
      <c r="A61" s="135"/>
      <c r="B61" s="54">
        <v>9.4</v>
      </c>
      <c r="C61" s="5" t="str">
        <f>VLOOKUP($B61,'הצעת מחיר כללית'!$B$5:$E$147,2,0)</f>
        <v>תליה, הרכבה ופירוק</v>
      </c>
      <c r="D61" s="5" t="str">
        <f>VLOOKUP($B61,'הצעת מחיר כללית'!$B$5:$E$147,3,0)</f>
        <v>כלל האירוע</v>
      </c>
      <c r="E61" s="66">
        <f>VLOOKUP($B61,'הצעת מחיר כללית'!$B$5:$E$147,4,0)</f>
        <v>0</v>
      </c>
      <c r="F61" s="6">
        <v>1</v>
      </c>
      <c r="G61" s="24">
        <f t="shared" si="8"/>
        <v>0</v>
      </c>
      <c r="H61" s="50">
        <f t="shared" si="9"/>
        <v>0</v>
      </c>
    </row>
    <row r="62" spans="1:8" ht="43.5" customHeight="1">
      <c r="A62" s="136"/>
      <c r="B62" s="54">
        <v>9.5</v>
      </c>
      <c r="C62" s="5" t="str">
        <f>VLOOKUP($B62,'הצעת מחיר כללית'!$B$5:$E$147,2,0)</f>
        <v>שמשונית פרוצס עם טבעות תלייה, גרפיקה והדפסה בפרוצס, כולל התקנה</v>
      </c>
      <c r="D62" s="5" t="str">
        <f>VLOOKUP($B62,'הצעת מחיר כללית'!$B$5:$E$147,3,0)</f>
        <v>מחיר למטר</v>
      </c>
      <c r="E62" s="66">
        <f>VLOOKUP($B62,'הצעת מחיר כללית'!$B$5:$E$147,4,0)</f>
        <v>0</v>
      </c>
      <c r="F62" s="6">
        <v>18</v>
      </c>
      <c r="G62" s="24">
        <f t="shared" si="8"/>
        <v>0</v>
      </c>
      <c r="H62" s="50">
        <f t="shared" si="9"/>
        <v>0</v>
      </c>
    </row>
    <row r="63" spans="1:8" ht="43.5" customHeight="1">
      <c r="A63" s="134" t="s">
        <v>96</v>
      </c>
      <c r="B63" s="54">
        <v>10.1</v>
      </c>
      <c r="C63" s="5" t="str">
        <f>VLOOKUP($B63,'הצעת מחיר כללית'!$B$5:$E$147,2,0)</f>
        <v>כריכים חלבי/פרווה</v>
      </c>
      <c r="D63" s="5" t="str">
        <f>VLOOKUP($B63,'הצעת מחיר כללית'!$B$5:$E$147,3,0)</f>
        <v>כריך אחד</v>
      </c>
      <c r="E63" s="66">
        <f>VLOOKUP($B63,'הצעת מחיר כללית'!$B$5:$E$147,4,0)</f>
        <v>0</v>
      </c>
      <c r="F63" s="6">
        <v>70</v>
      </c>
      <c r="G63" s="24">
        <f t="shared" si="8"/>
        <v>0</v>
      </c>
      <c r="H63" s="50">
        <f t="shared" si="9"/>
        <v>0</v>
      </c>
    </row>
    <row r="64" spans="1:8" ht="43.5" customHeight="1">
      <c r="A64" s="136"/>
      <c r="B64" s="54">
        <v>10.199999999999999</v>
      </c>
      <c r="C64" s="5" t="str">
        <f>VLOOKUP($B64,'הצעת מחיר כללית'!$B$5:$E$147,2,0)</f>
        <v>חמגשית בשרית</v>
      </c>
      <c r="D64" s="5" t="str">
        <f>VLOOKUP($B64,'הצעת מחיר כללית'!$B$5:$E$147,3,0)</f>
        <v>סועד אחד</v>
      </c>
      <c r="E64" s="66">
        <f>VLOOKUP($B64,'הצעת מחיר כללית'!$B$5:$E$147,4,0)</f>
        <v>0</v>
      </c>
      <c r="F64" s="6">
        <v>20</v>
      </c>
      <c r="G64" s="24">
        <f t="shared" si="8"/>
        <v>0</v>
      </c>
      <c r="H64" s="50">
        <f t="shared" si="9"/>
        <v>0</v>
      </c>
    </row>
    <row r="65" spans="1:8" ht="43.5" customHeight="1">
      <c r="A65" s="134" t="s">
        <v>98</v>
      </c>
      <c r="B65" s="54">
        <v>11.1</v>
      </c>
      <c r="C65" s="5" t="str">
        <f>VLOOKUP($B65,'הצעת מחיר כללית'!$B$5:$E$147,2,0)</f>
        <v>צילום האירוע</v>
      </c>
      <c r="D65" s="5" t="str">
        <f>VLOOKUP($B65,'הצעת מחיר כללית'!$B$5:$E$147,3,0)</f>
        <v>חצי יום עבודה</v>
      </c>
      <c r="E65" s="66">
        <f>VLOOKUP($B65,'הצעת מחיר כללית'!$B$5:$E$147,4,0)</f>
        <v>0</v>
      </c>
      <c r="F65" s="6">
        <v>1</v>
      </c>
      <c r="G65" s="24">
        <f t="shared" si="8"/>
        <v>0</v>
      </c>
      <c r="H65" s="50">
        <f t="shared" si="9"/>
        <v>0</v>
      </c>
    </row>
    <row r="66" spans="1:8" ht="43.5" customHeight="1">
      <c r="A66" s="135"/>
      <c r="B66" s="54">
        <v>11.2</v>
      </c>
      <c r="C66" s="5" t="str">
        <f>VLOOKUP($B66,'הצעת מחיר כללית'!$B$5:$E$147,2,0)</f>
        <v>תמונות 18X13</v>
      </c>
      <c r="D66" s="5" t="str">
        <f>VLOOKUP($B66,'הצעת מחיר כללית'!$B$5:$E$147,3,0)</f>
        <v>תמונה אחת</v>
      </c>
      <c r="E66" s="66">
        <f>VLOOKUP($B66,'הצעת מחיר כללית'!$B$5:$E$147,4,0)</f>
        <v>0</v>
      </c>
      <c r="F66" s="6">
        <v>90</v>
      </c>
      <c r="G66" s="24">
        <f t="shared" si="8"/>
        <v>0</v>
      </c>
      <c r="H66" s="50">
        <f t="shared" si="9"/>
        <v>0</v>
      </c>
    </row>
    <row r="67" spans="1:8" ht="43.5" customHeight="1">
      <c r="A67" s="135"/>
      <c r="B67" s="54">
        <v>11.3</v>
      </c>
      <c r="C67" s="5" t="str">
        <f>VLOOKUP($B67,'הצעת מחיר כללית'!$B$5:$E$147,2,0)</f>
        <v>כל התמונות על CD</v>
      </c>
      <c r="D67" s="5" t="str">
        <f>VLOOKUP($B67,'הצעת מחיר כללית'!$B$5:$E$147,3,0)</f>
        <v>CD אחד</v>
      </c>
      <c r="E67" s="66">
        <f>VLOOKUP($B67,'הצעת מחיר כללית'!$B$5:$E$147,4,0)</f>
        <v>0</v>
      </c>
      <c r="F67" s="6">
        <v>1</v>
      </c>
      <c r="G67" s="24">
        <f t="shared" si="8"/>
        <v>0</v>
      </c>
      <c r="H67" s="50">
        <f t="shared" si="9"/>
        <v>0</v>
      </c>
    </row>
    <row r="68" spans="1:8" ht="43.5" customHeight="1">
      <c r="A68" s="135"/>
      <c r="B68" s="54">
        <v>11.4</v>
      </c>
      <c r="C68" s="5" t="str">
        <f>VLOOKUP($B68,'הצעת מחיר כללית'!$B$5:$E$147,2,0)</f>
        <v>כל התמונות על DOK</v>
      </c>
      <c r="D68" s="5" t="str">
        <f>VLOOKUP($B68,'הצעת מחיר כללית'!$B$5:$E$147,3,0)</f>
        <v>DOK אחד</v>
      </c>
      <c r="E68" s="66">
        <f>VLOOKUP($B68,'הצעת מחיר כללית'!$B$5:$E$147,4,0)</f>
        <v>0</v>
      </c>
      <c r="F68" s="6">
        <v>1</v>
      </c>
      <c r="G68" s="24">
        <f t="shared" si="8"/>
        <v>0</v>
      </c>
      <c r="H68" s="50">
        <f t="shared" si="9"/>
        <v>0</v>
      </c>
    </row>
    <row r="69" spans="1:8" ht="43.5" customHeight="1">
      <c r="A69" s="135"/>
      <c r="B69" s="54">
        <v>11.5</v>
      </c>
      <c r="C69" s="5" t="str">
        <f>VLOOKUP($B69,'הצעת מחיר כללית'!$B$5:$E$147,2,0)</f>
        <v>אלבום מסכם</v>
      </c>
      <c r="D69" s="5" t="str">
        <f>VLOOKUP($B69,'הצעת מחיר כללית'!$B$5:$E$147,3,0)</f>
        <v>אלבום</v>
      </c>
      <c r="E69" s="66">
        <f>VLOOKUP($B69,'הצעת מחיר כללית'!$B$5:$E$147,4,0)</f>
        <v>0</v>
      </c>
      <c r="F69" s="6">
        <v>1</v>
      </c>
      <c r="G69" s="24">
        <f t="shared" si="8"/>
        <v>0</v>
      </c>
      <c r="H69" s="50">
        <f t="shared" si="9"/>
        <v>0</v>
      </c>
    </row>
    <row r="70" spans="1:8" ht="43.5" customHeight="1">
      <c r="A70" s="136"/>
      <c r="B70" s="54">
        <v>11.6</v>
      </c>
      <c r="C70" s="5" t="str">
        <f>VLOOKUP($B70,'הצעת מחיר כללית'!$B$5:$E$147,2,0)</f>
        <v>גיבוי בענן לכל התמונות</v>
      </c>
      <c r="D70" s="5">
        <f>VLOOKUP($B70,'הצעת מחיר כללית'!$B$5:$E$147,3,0)</f>
        <v>0</v>
      </c>
      <c r="E70" s="66">
        <f>VLOOKUP($B70,'הצעת מחיר כללית'!$B$5:$E$147,4,0)</f>
        <v>0</v>
      </c>
      <c r="F70" s="6">
        <v>1</v>
      </c>
      <c r="G70" s="24">
        <f t="shared" si="8"/>
        <v>0</v>
      </c>
      <c r="H70" s="50">
        <f t="shared" si="9"/>
        <v>0</v>
      </c>
    </row>
    <row r="71" spans="1:8" ht="43.5" customHeight="1">
      <c r="A71" s="134" t="s">
        <v>110</v>
      </c>
      <c r="B71" s="54">
        <v>12.1</v>
      </c>
      <c r="C71" s="5" t="str">
        <f>VLOOKUP($B71,'הצעת מחיר כללית'!$B$5:$E$147,2,0)</f>
        <v>תאי שירותים כימיים + נייר טואלט</v>
      </c>
      <c r="D71" s="5" t="str">
        <f>VLOOKUP($B71,'הצעת מחיר כללית'!$B$5:$E$147,3,0)</f>
        <v>תא אחד</v>
      </c>
      <c r="E71" s="66">
        <f>VLOOKUP($B71,'הצעת מחיר כללית'!$B$5:$E$147,4,0)</f>
        <v>0</v>
      </c>
      <c r="F71" s="6">
        <v>5</v>
      </c>
      <c r="G71" s="24">
        <f t="shared" si="8"/>
        <v>0</v>
      </c>
      <c r="H71" s="50">
        <f t="shared" si="9"/>
        <v>0</v>
      </c>
    </row>
    <row r="72" spans="1:8" ht="43.5" customHeight="1">
      <c r="A72" s="135"/>
      <c r="B72" s="54">
        <v>12.2</v>
      </c>
      <c r="C72" s="5" t="str">
        <f>VLOOKUP($B72,'הצעת מחיר כללית'!$B$5:$E$147,2,0)</f>
        <v>מעמד נטילת ידיים דו"צ (ללא צנרת) + נייר</v>
      </c>
      <c r="D72" s="5" t="str">
        <f>VLOOKUP($B72,'הצעת מחיר כללית'!$B$5:$E$147,3,0)</f>
        <v>עמדה אחת</v>
      </c>
      <c r="E72" s="66">
        <f>VLOOKUP($B72,'הצעת מחיר כללית'!$B$5:$E$147,4,0)</f>
        <v>0</v>
      </c>
      <c r="F72" s="6">
        <v>1</v>
      </c>
      <c r="G72" s="24">
        <f t="shared" si="8"/>
        <v>0</v>
      </c>
      <c r="H72" s="50">
        <f t="shared" si="9"/>
        <v>0</v>
      </c>
    </row>
    <row r="73" spans="1:8" ht="43.5" customHeight="1">
      <c r="A73" s="135"/>
      <c r="B73" s="54">
        <v>12.3</v>
      </c>
      <c r="C73" s="5" t="str">
        <f>VLOOKUP($B73,'הצעת מחיר כללית'!$B$5:$E$147,2,0)</f>
        <v>תאי שירותים לנכים</v>
      </c>
      <c r="D73" s="5" t="str">
        <f>VLOOKUP($B73,'הצעת מחיר כללית'!$B$5:$E$147,3,0)</f>
        <v>תא אחד</v>
      </c>
      <c r="E73" s="66">
        <f>VLOOKUP($B73,'הצעת מחיר כללית'!$B$5:$E$147,4,0)</f>
        <v>0</v>
      </c>
      <c r="F73" s="6">
        <v>2</v>
      </c>
      <c r="G73" s="24">
        <f t="shared" si="8"/>
        <v>0</v>
      </c>
      <c r="H73" s="50">
        <f t="shared" si="9"/>
        <v>0</v>
      </c>
    </row>
    <row r="74" spans="1:8" ht="43.5" customHeight="1">
      <c r="A74" s="136"/>
      <c r="B74" s="54">
        <v>12.4</v>
      </c>
      <c r="C74" s="5" t="str">
        <f>VLOOKUP($B74,'הצעת מחיר כללית'!$B$5:$E$147,2,0)</f>
        <v>הובלה, הקמה ופירוק</v>
      </c>
      <c r="D74" s="5" t="str">
        <f>VLOOKUP($B74,'הצעת מחיר כללית'!$B$5:$E$147,3,0)</f>
        <v>כלל האירוע</v>
      </c>
      <c r="E74" s="66">
        <f>VLOOKUP($B74,'הצעת מחיר כללית'!$B$5:$E$147,4,0)</f>
        <v>0</v>
      </c>
      <c r="F74" s="6">
        <v>1</v>
      </c>
      <c r="G74" s="24">
        <f t="shared" si="8"/>
        <v>0</v>
      </c>
      <c r="H74" s="50">
        <f t="shared" si="9"/>
        <v>0</v>
      </c>
    </row>
    <row r="75" spans="1:8" ht="43.5" customHeight="1">
      <c r="A75" s="134" t="s">
        <v>189</v>
      </c>
      <c r="B75" s="54">
        <v>13.1</v>
      </c>
      <c r="C75" s="5" t="str">
        <f>VLOOKUP($B75,'הצעת מחיר כללית'!$B$5:$E$147,2,0)</f>
        <v>שמירה מתחילת הקמה ועד סיום פירוק</v>
      </c>
      <c r="D75" s="5" t="str">
        <f>VLOOKUP($B75,'הצעת מחיר כללית'!$B$5:$E$147,3,0)</f>
        <v>שומר אחד</v>
      </c>
      <c r="E75" s="66">
        <f>VLOOKUP($B75,'הצעת מחיר כללית'!$B$5:$E$147,4,0)</f>
        <v>0</v>
      </c>
      <c r="F75" s="6">
        <v>2</v>
      </c>
      <c r="G75" s="24">
        <f t="shared" si="8"/>
        <v>0</v>
      </c>
      <c r="H75" s="50">
        <f t="shared" si="9"/>
        <v>0</v>
      </c>
    </row>
    <row r="76" spans="1:8" ht="43.5" customHeight="1">
      <c r="A76" s="135"/>
      <c r="B76" s="54">
        <v>13.2</v>
      </c>
      <c r="C76" s="5" t="str">
        <f>VLOOKUP($B76,'הצעת מחיר כללית'!$B$5:$E$147,2,0)</f>
        <v>פועלי במה</v>
      </c>
      <c r="D76" s="5" t="str">
        <f>VLOOKUP($B76,'הצעת מחיר כללית'!$B$5:$E$147,3,0)</f>
        <v>פועל אחד ליום עבודה</v>
      </c>
      <c r="E76" s="66">
        <f>VLOOKUP($B76,'הצעת מחיר כללית'!$B$5:$E$147,4,0)</f>
        <v>0</v>
      </c>
      <c r="F76" s="6">
        <v>6</v>
      </c>
      <c r="G76" s="24">
        <f t="shared" si="8"/>
        <v>0</v>
      </c>
      <c r="H76" s="50">
        <f t="shared" si="9"/>
        <v>0</v>
      </c>
    </row>
    <row r="77" spans="1:8" ht="43.5" customHeight="1">
      <c r="A77" s="135"/>
      <c r="B77" s="54">
        <v>13.3</v>
      </c>
      <c r="C77" s="5" t="str">
        <f>VLOOKUP($B77,'הצעת מחיר כללית'!$B$5:$E$147,2,0)</f>
        <v>סדרנים / דיילות</v>
      </c>
      <c r="D77" s="5" t="str">
        <f>VLOOKUP($B77,'הצעת מחיר כללית'!$B$5:$E$147,3,0)</f>
        <v>דייל אחד ליום עבודה</v>
      </c>
      <c r="E77" s="66">
        <f>VLOOKUP($B77,'הצעת מחיר כללית'!$B$5:$E$147,4,0)</f>
        <v>0</v>
      </c>
      <c r="F77" s="6">
        <v>35</v>
      </c>
      <c r="G77" s="24">
        <f t="shared" si="8"/>
        <v>0</v>
      </c>
      <c r="H77" s="50">
        <f t="shared" si="9"/>
        <v>0</v>
      </c>
    </row>
    <row r="78" spans="1:8" ht="43.5" customHeight="1">
      <c r="A78" s="136"/>
      <c r="B78" s="54">
        <v>13.4</v>
      </c>
      <c r="C78" s="5" t="str">
        <f>VLOOKUP($B78,'הצעת מחיר כללית'!$B$5:$E$147,2,0)</f>
        <v>ניקיון למחרת הטקס</v>
      </c>
      <c r="D78" s="5" t="str">
        <f>VLOOKUP($B78,'הצעת מחיר כללית'!$B$5:$E$147,3,0)</f>
        <v>פועל ניקיון ליום עבודה</v>
      </c>
      <c r="E78" s="66">
        <f>VLOOKUP($B78,'הצעת מחיר כללית'!$B$5:$E$147,4,0)</f>
        <v>0</v>
      </c>
      <c r="F78" s="6">
        <v>3</v>
      </c>
      <c r="G78" s="24">
        <f t="shared" si="8"/>
        <v>0</v>
      </c>
      <c r="H78" s="50">
        <f t="shared" si="9"/>
        <v>0</v>
      </c>
    </row>
    <row r="79" spans="1:8" ht="43.5" customHeight="1">
      <c r="A79" s="23" t="s">
        <v>123</v>
      </c>
      <c r="B79" s="54">
        <v>14.1</v>
      </c>
      <c r="C79" s="5" t="str">
        <f>VLOOKUP($B79,'הצעת מחיר כללית'!$B$5:$E$147,2,0)</f>
        <v>הזמנות</v>
      </c>
      <c r="D79" s="5" t="str">
        <f>VLOOKUP($B79,'הצעת מחיר כללית'!$B$5:$E$147,3,0)</f>
        <v>הדפסת הזמנה אחת - עד 1,000 יחידות</v>
      </c>
      <c r="E79" s="66">
        <f>VLOOKUP($B79,'הצעת מחיר כללית'!$B$5:$E$147,4,0)</f>
        <v>0</v>
      </c>
      <c r="F79" s="6">
        <v>1000</v>
      </c>
      <c r="G79" s="24">
        <f t="shared" si="8"/>
        <v>0</v>
      </c>
      <c r="H79" s="50">
        <f t="shared" si="9"/>
        <v>0</v>
      </c>
    </row>
    <row r="80" spans="1:8" ht="43.5" customHeight="1">
      <c r="A80" s="23" t="s">
        <v>125</v>
      </c>
      <c r="B80" s="54">
        <v>15.1</v>
      </c>
      <c r="C80" s="5">
        <f>VLOOKUP($B80,'הצעת מחיר כללית'!$B$5:$E$147,2,0)</f>
        <v>0</v>
      </c>
      <c r="D80" s="5">
        <f>VLOOKUP($B80,'הצעת מחיר כללית'!$B$5:$E$147,3,0)</f>
        <v>0</v>
      </c>
      <c r="E80" s="66">
        <f>VLOOKUP($B80,'הצעת מחיר כללית'!$B$5:$E$147,4,0)</f>
        <v>0</v>
      </c>
      <c r="F80" s="6">
        <v>0</v>
      </c>
      <c r="G80" s="24">
        <f t="shared" si="8"/>
        <v>0</v>
      </c>
      <c r="H80" s="50">
        <f t="shared" si="9"/>
        <v>0</v>
      </c>
    </row>
    <row r="81" spans="1:8" ht="43.5" customHeight="1">
      <c r="A81" s="23" t="s">
        <v>126</v>
      </c>
      <c r="B81" s="54">
        <v>15.2</v>
      </c>
      <c r="C81" s="5">
        <f>VLOOKUP($B81,'הצעת מחיר כללית'!$B$5:$E$147,2,0)</f>
        <v>0</v>
      </c>
      <c r="D81" s="5">
        <f>VLOOKUP($B81,'הצעת מחיר כללית'!$B$5:$E$147,3,0)</f>
        <v>0</v>
      </c>
      <c r="E81" s="66">
        <f>VLOOKUP($B81,'הצעת מחיר כללית'!$B$5:$E$147,4,0)</f>
        <v>0</v>
      </c>
      <c r="F81" s="6">
        <v>0</v>
      </c>
      <c r="G81" s="24">
        <f t="shared" si="8"/>
        <v>0</v>
      </c>
      <c r="H81" s="50">
        <f t="shared" si="9"/>
        <v>0</v>
      </c>
    </row>
    <row r="82" spans="1:8" ht="43.5" customHeight="1">
      <c r="A82" s="23" t="s">
        <v>127</v>
      </c>
      <c r="B82" s="54">
        <v>15.3</v>
      </c>
      <c r="C82" s="5">
        <f>VLOOKUP($B82,'הצעת מחיר כללית'!$B$5:$E$147,2,0)</f>
        <v>0</v>
      </c>
      <c r="D82" s="5">
        <f>VLOOKUP($B82,'הצעת מחיר כללית'!$B$5:$E$147,3,0)</f>
        <v>0</v>
      </c>
      <c r="E82" s="66">
        <f>VLOOKUP($B82,'הצעת מחיר כללית'!$B$5:$E$147,4,0)</f>
        <v>0</v>
      </c>
      <c r="F82" s="6">
        <v>0</v>
      </c>
      <c r="G82" s="24">
        <f t="shared" si="8"/>
        <v>0</v>
      </c>
      <c r="H82" s="50">
        <f t="shared" si="9"/>
        <v>0</v>
      </c>
    </row>
    <row r="83" spans="1:8">
      <c r="A83" s="132" t="s">
        <v>165</v>
      </c>
      <c r="B83" s="133"/>
      <c r="C83" s="133"/>
      <c r="D83" s="133"/>
      <c r="E83" s="73"/>
      <c r="F83" s="16"/>
      <c r="G83" s="79"/>
      <c r="H83" s="80"/>
    </row>
    <row r="84" spans="1:8" ht="32.25" customHeight="1">
      <c r="A84" s="23" t="s">
        <v>165</v>
      </c>
      <c r="B84" s="55" t="str">
        <f>'הצעת מחיר כללית'!B160</f>
        <v>16.12</v>
      </c>
      <c r="C84" s="138" t="str">
        <f>'הצעת מחיר כללית'!C160:D160</f>
        <v xml:space="preserve">טקס האזכרה הממלכתי ללאה ויצחק רבין </v>
      </c>
      <c r="D84" s="139"/>
      <c r="E84" s="66">
        <f>'הצעת מחיר כללית'!E160</f>
        <v>0</v>
      </c>
      <c r="F84" s="6">
        <v>1</v>
      </c>
      <c r="G84" s="24">
        <f t="shared" ref="G84" si="12">E84*F84</f>
        <v>0</v>
      </c>
      <c r="H84" s="50">
        <f t="shared" ref="H84" si="13">G84*$O$1</f>
        <v>0</v>
      </c>
    </row>
    <row r="85" spans="1:8">
      <c r="A85" s="33"/>
      <c r="B85" s="34"/>
      <c r="C85" s="35"/>
      <c r="D85" s="35"/>
      <c r="E85" s="35"/>
      <c r="F85" s="35"/>
      <c r="G85" s="35"/>
      <c r="H85" s="52"/>
    </row>
    <row r="86" spans="1:8" ht="19.5" thickBot="1">
      <c r="A86" s="36"/>
      <c r="B86" s="37"/>
      <c r="C86" s="41" t="s">
        <v>183</v>
      </c>
      <c r="D86" s="41"/>
      <c r="E86" s="38"/>
      <c r="F86" s="41"/>
      <c r="G86" s="38">
        <f>SUM(G4:G84)</f>
        <v>0</v>
      </c>
      <c r="H86" s="38">
        <f>SUM(H4:H84)</f>
        <v>0</v>
      </c>
    </row>
  </sheetData>
  <sheetProtection algorithmName="SHA-512" hashValue="DPNmgBPRg5yy7EAts1SSePyqQwH9VnrTfch27G+nNgUI3ZGEb4YxLrIpy8xYi2RxIsZuKrwvb2m8/Wf1pn+HyA==" saltValue="3uPkabZmouJNExvrZyajJg==" spinCount="100000" sheet="1" objects="1" scenarios="1" selectLockedCells="1"/>
  <customSheetViews>
    <customSheetView guid="{CE1E4322-1EE4-4098-9E3A-81EDCF2F55CC}" scale="90" topLeftCell="A22">
      <selection activeCell="B7" sqref="B7"/>
      <pageMargins left="0.7" right="0.7" top="0.75" bottom="0.75" header="0.3" footer="0.3"/>
      <pageSetup orientation="portrait" r:id="rId1"/>
    </customSheetView>
  </customSheetViews>
  <mergeCells count="12">
    <mergeCell ref="C84:D84"/>
    <mergeCell ref="A83:D83"/>
    <mergeCell ref="A7:A18"/>
    <mergeCell ref="A19:A21"/>
    <mergeCell ref="A22:A32"/>
    <mergeCell ref="A33:A54"/>
    <mergeCell ref="A56:A57"/>
    <mergeCell ref="A65:A70"/>
    <mergeCell ref="A71:A74"/>
    <mergeCell ref="A75:A78"/>
    <mergeCell ref="A63:A64"/>
    <mergeCell ref="A58:A62"/>
  </mergeCells>
  <pageMargins left="0.7" right="0.7" top="0.75" bottom="0.75" header="0.3" footer="0.3"/>
  <pageSetup orientation="portrait" r:id="rId2"/>
  <ignoredErrors>
    <ignoredError sqref="B57 B11 B18 B29 B46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6"/>
  <sheetViews>
    <sheetView rightToLeft="1" workbookViewId="0">
      <selection activeCell="C60" sqref="C60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7.25" style="10" customWidth="1"/>
    <col min="8" max="8" width="16.25" style="10" customWidth="1"/>
    <col min="9" max="16384" width="9" style="10"/>
  </cols>
  <sheetData>
    <row r="1" spans="1:15">
      <c r="A1" s="81" t="s">
        <v>240</v>
      </c>
      <c r="O1" s="10">
        <v>1.17</v>
      </c>
    </row>
    <row r="2" spans="1:15">
      <c r="A2" s="40" t="s">
        <v>241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 ht="26.25" customHeight="1">
      <c r="A5" s="83" t="s">
        <v>3</v>
      </c>
      <c r="B5" s="4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28.5" customHeight="1">
      <c r="A6" s="83" t="s">
        <v>6</v>
      </c>
      <c r="B6" s="54">
        <v>2.1</v>
      </c>
      <c r="C6" s="5" t="str">
        <f>VLOOKUP($B6,'הצעת מחיר כללית'!$B$5:$E$147,2,0)</f>
        <v>בודק חשמל סוג 3</v>
      </c>
      <c r="D6" s="5" t="str">
        <f>VLOOKUP($B6,'הצעת מחיר כללית'!$B$5:$E$147,3,0)</f>
        <v>הגעת בודק - עד שתי הגעות לאירוע</v>
      </c>
      <c r="E6" s="66">
        <f>VLOOKUP($B6,'הצעת מחיר כללית'!$B$5:$E$147,4,0)</f>
        <v>0</v>
      </c>
      <c r="F6" s="6">
        <v>1</v>
      </c>
      <c r="G6" s="24">
        <f t="shared" ref="G6:G37" si="0">E6*F6</f>
        <v>0</v>
      </c>
      <c r="H6" s="50">
        <f t="shared" ref="H6:H37" si="1">G6*$O$1</f>
        <v>0</v>
      </c>
    </row>
    <row r="7" spans="1:15">
      <c r="A7" s="120" t="s">
        <v>8</v>
      </c>
      <c r="B7" s="44">
        <v>3.1</v>
      </c>
      <c r="C7" s="5" t="str">
        <f>VLOOKUP($B7,'הצעת מחיר כללית'!$B$5:$E$147,2,0)</f>
        <v>הגברה לקהל</v>
      </c>
      <c r="D7" s="5" t="str">
        <f>VLOOKUP($B7,'הצעת מחיר כללית'!$B$5:$E$147,3,0)</f>
        <v>הגברה לעד - 500 איש</v>
      </c>
      <c r="E7" s="66">
        <f>VLOOKUP($B7,'הצעת מחיר כללית'!$B$5:$E$147,4,0)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 ht="30.75" customHeight="1">
      <c r="A8" s="118"/>
      <c r="B8" s="44">
        <v>3.4</v>
      </c>
      <c r="C8" s="5" t="str">
        <f>VLOOKUP($B8,'הצעת מחיר כללית'!$B$5:$E$147,2,0)</f>
        <v>מיקרופון מנחה שולחני</v>
      </c>
      <c r="D8" s="5" t="str">
        <f>VLOOKUP($B8,'הצעת מחיר כללית'!$B$5:$E$147,3,0)</f>
        <v>מיקרופון אחד</v>
      </c>
      <c r="E8" s="66">
        <f>VLOOKUP($B8,'הצעת מחיר כללית'!$B$5:$E$147,4,0)</f>
        <v>0</v>
      </c>
      <c r="F8" s="6">
        <v>2</v>
      </c>
      <c r="G8" s="24">
        <f t="shared" si="0"/>
        <v>0</v>
      </c>
      <c r="H8" s="50">
        <f t="shared" si="1"/>
        <v>0</v>
      </c>
    </row>
    <row r="9" spans="1:15">
      <c r="A9" s="118"/>
      <c r="B9" s="44">
        <v>3.5</v>
      </c>
      <c r="C9" s="5" t="str">
        <f>VLOOKUP($B9,'הצעת מחיר כללית'!$B$5:$E$147,2,0)</f>
        <v>CD למוזיקה</v>
      </c>
      <c r="D9" s="5" t="str">
        <f>VLOOKUP($B9,'הצעת מחיר כללית'!$B$5:$E$147,3,0)</f>
        <v>CD אחד</v>
      </c>
      <c r="E9" s="66">
        <f>VLOOKUP($B9,'הצעת מחיר כללית'!$B$5:$E$147,4,0)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44.25" customHeight="1">
      <c r="A10" s="118"/>
      <c r="B10" s="44">
        <v>3.6</v>
      </c>
      <c r="C10" s="5" t="str">
        <f>VLOOKUP($B10,'הצעת מחיר כללית'!$B$5:$E$147,2,0)</f>
        <v>סטנדים</v>
      </c>
      <c r="D10" s="5" t="str">
        <f>VLOOKUP($B10,'הצעת מחיר כללית'!$B$5:$E$147,3,0)</f>
        <v>לכל מיקרופון</v>
      </c>
      <c r="E10" s="66">
        <f>VLOOKUP($B10,'הצעת מחיר כללית'!$B$5:$E$147,4,0)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0.75" customHeight="1">
      <c r="A11" s="118"/>
      <c r="B11" s="44">
        <v>3.7</v>
      </c>
      <c r="C11" s="5" t="str">
        <f>VLOOKUP($B11,'הצעת מחיר כללית'!$B$5:$E$147,2,0)</f>
        <v>תיבת חיבורים לתקשורת מינ' 12 כניסות</v>
      </c>
      <c r="D11" s="5" t="str">
        <f>VLOOKUP($B11,'הצעת מחיר כללית'!$B$5:$E$147,3,0)</f>
        <v>תיבה אחת</v>
      </c>
      <c r="E11" s="66">
        <f>VLOOKUP($B11,'הצעת מחיר כללית'!$B$5:$E$147,4,0)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 ht="26.25" customHeight="1">
      <c r="A12" s="118"/>
      <c r="B12" s="44" t="s">
        <v>198</v>
      </c>
      <c r="C12" s="5" t="str">
        <f>VLOOKUP($B12,'הצעת מחיר כללית'!$B$5:$E$147,2,0)</f>
        <v>מיקרופון דינאמי</v>
      </c>
      <c r="D12" s="5" t="str">
        <f>VLOOKUP($B12,'הצעת מחיר כללית'!$B$5:$E$147,3,0)</f>
        <v>מיקרופון אחד</v>
      </c>
      <c r="E12" s="66">
        <f>VLOOKUP($B12,'הצעת מחיר כללית'!$B$5:$E$147,4,0)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 ht="26.25" customHeight="1">
      <c r="A13" s="118"/>
      <c r="B13" s="44">
        <v>3.11</v>
      </c>
      <c r="C13" s="5" t="str">
        <f>VLOOKUP($B13,'הצעת מחיר כללית'!$B$5:$E$147,2,0)</f>
        <v>מיקרופון פורץ+מצבר</v>
      </c>
      <c r="D13" s="5" t="str">
        <f>VLOOKUP($B13,'הצעת מחיר כללית'!$B$5:$E$147,3,0)</f>
        <v>מיקרופון אחד</v>
      </c>
      <c r="E13" s="66">
        <f>VLOOKUP($B13,'הצעת מחיר כללית'!$B$5:$E$147,4,0)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ht="26.25" customHeight="1">
      <c r="A14" s="118"/>
      <c r="B14" s="44">
        <v>3.17</v>
      </c>
      <c r="C14" s="5" t="str">
        <f>VLOOKUP($B14,'הצעת מחיר כללית'!$B$5:$E$147,2,0)</f>
        <v>חיבור לכלי נגינה</v>
      </c>
      <c r="D14" s="5" t="str">
        <f>VLOOKUP($B14,'הצעת מחיר כללית'!$B$5:$E$147,3,0)</f>
        <v>עד שלושה כלי נגינה</v>
      </c>
      <c r="E14" s="66">
        <f>VLOOKUP($B14,'הצעת מחיר כללית'!$B$5:$E$147,4,0)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42" customHeight="1">
      <c r="A15" s="118"/>
      <c r="B15" s="44">
        <v>3.18</v>
      </c>
      <c r="C15" s="5" t="str">
        <f>VLOOKUP($B15,'הצעת מחיר כללית'!$B$5:$E$147,2,0)</f>
        <v>עמודים עם פנסים פנסי HMI לתאורת שטיפה, המתאימים לצילום טלוויזיה</v>
      </c>
      <c r="D15" s="5" t="str">
        <f>VLOOKUP($B15,'הצעת מחיר כללית'!$B$5:$E$147,3,0)</f>
        <v>עמוד  אחד</v>
      </c>
      <c r="E15" s="66">
        <f>VLOOKUP($B15,'הצעת מחיר כללית'!$B$5:$E$147,4,0)</f>
        <v>0</v>
      </c>
      <c r="F15" s="6">
        <v>2</v>
      </c>
      <c r="G15" s="24">
        <f t="shared" si="0"/>
        <v>0</v>
      </c>
      <c r="H15" s="50">
        <f t="shared" si="1"/>
        <v>0</v>
      </c>
    </row>
    <row r="16" spans="1:15" ht="33" customHeight="1">
      <c r="A16" s="118"/>
      <c r="B16" s="44">
        <v>3.19</v>
      </c>
      <c r="C16" s="5" t="str">
        <f>VLOOKUP($B16,'הצעת מחיר כללית'!$B$5:$E$147,2,0)</f>
        <v>גנרטור עד 250 KVA+ סולר + כבל 100 מ' + חיבורי חשמל</v>
      </c>
      <c r="D16" s="5" t="str">
        <f>VLOOKUP($B16,'הצעת מחיר כללית'!$B$5:$E$147,3,0)</f>
        <v>יום אחד</v>
      </c>
      <c r="E16" s="66">
        <f>VLOOKUP($B16,'הצעת מחיר כללית'!$B$5:$E$147,4,0)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26.25" customHeight="1">
      <c r="A17" s="118"/>
      <c r="B17" s="44" t="s">
        <v>199</v>
      </c>
      <c r="C17" s="5" t="str">
        <f>VLOOKUP($B17,'הצעת מחיר כללית'!$B$5:$E$147,2,0)</f>
        <v>גנרטור גיבוי עד 100 KVA+ סולר + כבל 100 מ' + חיבורי חשמל</v>
      </c>
      <c r="D17" s="5" t="str">
        <f>VLOOKUP($B17,'הצעת מחיר כללית'!$B$5:$E$147,3,0)</f>
        <v>יום אחד</v>
      </c>
      <c r="E17" s="66">
        <f>VLOOKUP($B17,'הצעת מחיר כללית'!$B$5:$E$147,4,0)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26.25" customHeight="1">
      <c r="A18" s="119"/>
      <c r="B18" s="44">
        <v>3.33</v>
      </c>
      <c r="C18" s="5" t="str">
        <f>VLOOKUP($B18,'הצעת מחיר כללית'!$B$5:$E$147,2,0)</f>
        <v>מיקרופונים להרכב מוסיקלי</v>
      </c>
      <c r="D18" s="5" t="str">
        <f>VLOOKUP($B18,'הצעת מחיר כללית'!$B$5:$E$147,3,0)</f>
        <v>מיקרופון אחד</v>
      </c>
      <c r="E18" s="66">
        <f>VLOOKUP($B18,'הצעת מחיר כללית'!$B$5:$E$147,4,0)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26.25" customHeight="1">
      <c r="A19" s="120" t="s">
        <v>33</v>
      </c>
      <c r="B19" s="44">
        <v>4.0999999999999996</v>
      </c>
      <c r="C19" s="5" t="str">
        <f>VLOOKUP($B19,'הצעת מחיר כללית'!$B$5:$E$147,2,0)</f>
        <v>בקבוקי מים</v>
      </c>
      <c r="D19" s="5" t="str">
        <f>VLOOKUP($B19,'הצעת מחיר כללית'!$B$5:$E$147,3,0)</f>
        <v>בקבוק אחד</v>
      </c>
      <c r="E19" s="66">
        <f>VLOOKUP($B19,'הצעת מחיר כללית'!$B$5:$E$147,4,0)</f>
        <v>0</v>
      </c>
      <c r="F19" s="6">
        <v>300</v>
      </c>
      <c r="G19" s="24">
        <f t="shared" si="0"/>
        <v>0</v>
      </c>
      <c r="H19" s="50">
        <f t="shared" si="1"/>
        <v>0</v>
      </c>
    </row>
    <row r="20" spans="1:8" ht="26.25" customHeight="1">
      <c r="A20" s="119"/>
      <c r="B20" s="44">
        <v>4.2</v>
      </c>
      <c r="C20" s="5" t="str">
        <f>VLOOKUP($B20,'הצעת מחיר כללית'!$B$5:$E$147,2,0)</f>
        <v>גלגל זר פרחים</v>
      </c>
      <c r="D20" s="5" t="str">
        <f>VLOOKUP($B20,'הצעת מחיר כללית'!$B$5:$E$147,3,0)</f>
        <v>גלגל זר אחד</v>
      </c>
      <c r="E20" s="66">
        <f>VLOOKUP($B20,'הצעת מחיר כללית'!$B$5:$E$147,4,0)</f>
        <v>0</v>
      </c>
      <c r="F20" s="6">
        <v>11</v>
      </c>
      <c r="G20" s="24">
        <f t="shared" si="0"/>
        <v>0</v>
      </c>
      <c r="H20" s="50">
        <f t="shared" si="1"/>
        <v>0</v>
      </c>
    </row>
    <row r="21" spans="1:8" ht="26.25" customHeight="1">
      <c r="A21" s="120" t="s">
        <v>39</v>
      </c>
      <c r="B21" s="44">
        <v>5.0999999999999996</v>
      </c>
      <c r="C21" s="5" t="str">
        <f>VLOOKUP($B21,'הצעת מחיר כללית'!$B$5:$E$147,2,0)</f>
        <v>מקלטי שמיעה</v>
      </c>
      <c r="D21" s="5" t="str">
        <f>VLOOKUP($B21,'הצעת מחיר כללית'!$B$5:$E$147,3,0)</f>
        <v>מקלט אחד</v>
      </c>
      <c r="E21" s="66">
        <f>VLOOKUP($B21,'הצעת מחיר כללית'!$B$5:$E$147,4,0)</f>
        <v>0</v>
      </c>
      <c r="F21" s="6">
        <v>30</v>
      </c>
      <c r="G21" s="24">
        <f t="shared" si="0"/>
        <v>0</v>
      </c>
      <c r="H21" s="50">
        <f t="shared" si="1"/>
        <v>0</v>
      </c>
    </row>
    <row r="22" spans="1:8" ht="26.25" customHeight="1">
      <c r="A22" s="118"/>
      <c r="B22" s="44">
        <v>5.2</v>
      </c>
      <c r="C22" s="5" t="str">
        <f>VLOOKUP($B22,'הצעת מחיר כללית'!$B$5:$E$147,2,0)</f>
        <v>אוזניות</v>
      </c>
      <c r="D22" s="5" t="str">
        <f>VLOOKUP($B22,'הצעת מחיר כללית'!$B$5:$E$147,3,0)</f>
        <v>זוג אחד</v>
      </c>
      <c r="E22" s="66">
        <f>VLOOKUP($B22,'הצעת מחיר כללית'!$B$5:$E$147,4,0)</f>
        <v>0</v>
      </c>
      <c r="F22" s="6">
        <v>20</v>
      </c>
      <c r="G22" s="24">
        <f t="shared" si="0"/>
        <v>0</v>
      </c>
      <c r="H22" s="50">
        <f t="shared" si="1"/>
        <v>0</v>
      </c>
    </row>
    <row r="23" spans="1:8" ht="26.25" customHeight="1">
      <c r="A23" s="118"/>
      <c r="B23" s="44">
        <v>5.3</v>
      </c>
      <c r="C23" s="5" t="str">
        <f>VLOOKUP($B23,'הצעת מחיר כללית'!$B$5:$E$147,2,0)</f>
        <v>לולאות השראה</v>
      </c>
      <c r="D23" s="5" t="str">
        <f>VLOOKUP($B23,'הצעת מחיר כללית'!$B$5:$E$147,3,0)</f>
        <v>לולאה אחת</v>
      </c>
      <c r="E23" s="66">
        <f>VLOOKUP($B23,'הצעת מחיר כללית'!$B$5:$E$147,4,0)</f>
        <v>0</v>
      </c>
      <c r="F23" s="6">
        <v>10</v>
      </c>
      <c r="G23" s="24">
        <f t="shared" si="0"/>
        <v>0</v>
      </c>
      <c r="H23" s="50">
        <f t="shared" si="1"/>
        <v>0</v>
      </c>
    </row>
    <row r="24" spans="1:8" ht="26.25" customHeight="1">
      <c r="A24" s="118"/>
      <c r="B24" s="44">
        <v>5.4</v>
      </c>
      <c r="C24" s="5" t="str">
        <f>VLOOKUP($B24,'הצעת מחיר כללית'!$B$5:$E$147,2,0)</f>
        <v xml:space="preserve">מערכת הכוונה קולית </v>
      </c>
      <c r="D24" s="5" t="str">
        <f>VLOOKUP($B24,'הצעת מחיר כללית'!$B$5:$E$147,3,0)</f>
        <v xml:space="preserve">מערכת אחת  </v>
      </c>
      <c r="E24" s="66">
        <f>VLOOKUP($B24,'הצעת מחיר כללית'!$B$5:$E$147,4,0)</f>
        <v>0</v>
      </c>
      <c r="F24" s="6">
        <v>1</v>
      </c>
      <c r="G24" s="24">
        <f t="shared" si="0"/>
        <v>0</v>
      </c>
      <c r="H24" s="50">
        <f t="shared" si="1"/>
        <v>0</v>
      </c>
    </row>
    <row r="25" spans="1:8" ht="26.25" customHeight="1">
      <c r="A25" s="118"/>
      <c r="B25" s="44">
        <v>5.5</v>
      </c>
      <c r="C25" s="5" t="str">
        <f>VLOOKUP($B25,'הצעת מחיר כללית'!$B$5:$E$147,2,0)</f>
        <v>מסך פלזמה 50' לתמלול האירוע, על סטנד</v>
      </c>
      <c r="D25" s="5" t="str">
        <f>VLOOKUP($B25,'הצעת מחיר כללית'!$B$5:$E$147,3,0)</f>
        <v>מסך אחד</v>
      </c>
      <c r="E25" s="66">
        <f>VLOOKUP($B25,'הצעת מחיר כללית'!$B$5:$E$147,4,0)</f>
        <v>0</v>
      </c>
      <c r="F25" s="6">
        <v>2</v>
      </c>
      <c r="G25" s="24">
        <f t="shared" si="0"/>
        <v>0</v>
      </c>
      <c r="H25" s="50">
        <f t="shared" si="1"/>
        <v>0</v>
      </c>
    </row>
    <row r="26" spans="1:8" ht="30.75" customHeight="1">
      <c r="A26" s="118"/>
      <c r="B26" s="44">
        <v>5.6</v>
      </c>
      <c r="C26" s="5" t="str">
        <f>VLOOKUP($B26,'הצעת מחיר כללית'!$B$5:$E$147,2,0)</f>
        <v>מחשב להקרנת הטקסט + מפעיל + מתמלל</v>
      </c>
      <c r="D26" s="5" t="str">
        <f>VLOOKUP($B26,'הצעת מחיר כללית'!$B$5:$E$147,3,0)</f>
        <v>מחשב אחד + מפעיל + מתמלל</v>
      </c>
      <c r="E26" s="66">
        <f>VLOOKUP($B26,'הצעת מחיר כללית'!$B$5:$E$147,4,0)</f>
        <v>0</v>
      </c>
      <c r="F26" s="6">
        <v>1</v>
      </c>
      <c r="G26" s="24">
        <f t="shared" si="0"/>
        <v>0</v>
      </c>
      <c r="H26" s="50">
        <f t="shared" si="1"/>
        <v>0</v>
      </c>
    </row>
    <row r="27" spans="1:8" ht="26.25" customHeight="1">
      <c r="A27" s="118"/>
      <c r="B27" s="44">
        <v>5.9</v>
      </c>
      <c r="C27" s="5" t="str">
        <f>VLOOKUP($B27,'הצעת מחיר כללית'!$B$5:$E$147,2,0)</f>
        <v>מערכת עזר לשמיעה</v>
      </c>
      <c r="D27" s="5" t="str">
        <f>VLOOKUP($B27,'הצעת מחיר כללית'!$B$5:$E$147,3,0)</f>
        <v>מערכת אחת</v>
      </c>
      <c r="E27" s="66">
        <f>VLOOKUP($B27,'הצעת מחיר כללית'!$B$5:$E$147,4,0)</f>
        <v>0</v>
      </c>
      <c r="F27" s="6">
        <v>1</v>
      </c>
      <c r="G27" s="24">
        <f t="shared" si="0"/>
        <v>0</v>
      </c>
      <c r="H27" s="50">
        <f t="shared" si="1"/>
        <v>0</v>
      </c>
    </row>
    <row r="28" spans="1:8" ht="26.25" customHeight="1">
      <c r="A28" s="118"/>
      <c r="B28" s="44" t="s">
        <v>201</v>
      </c>
      <c r="C28" s="5" t="str">
        <f>VLOOKUP($B28,'הצעת מחיר כללית'!$B$5:$E$147,2,0)</f>
        <v>טכנאי</v>
      </c>
      <c r="D28" s="5" t="str">
        <f>VLOOKUP($B28,'הצעת מחיר כללית'!$B$5:$E$147,3,0)</f>
        <v>טכנאי אחד</v>
      </c>
      <c r="E28" s="66">
        <f>VLOOKUP($B28,'הצעת מחיר כללית'!$B$5:$E$147,4,0)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 ht="26.25" customHeight="1">
      <c r="A29" s="118"/>
      <c r="B29" s="44">
        <v>5.1100000000000003</v>
      </c>
      <c r="C29" s="5" t="str">
        <f>VLOOKUP($B29,'הצעת מחיר כללית'!$B$5:$E$147,2,0)</f>
        <v>מושבים מותאמים</v>
      </c>
      <c r="D29" s="5" t="str">
        <f>VLOOKUP($B29,'הצעת מחיר כללית'!$B$5:$E$147,3,0)</f>
        <v>מושב אחד</v>
      </c>
      <c r="E29" s="66">
        <f>VLOOKUP($B29,'הצעת מחיר כללית'!$B$5:$E$147,4,0)</f>
        <v>0</v>
      </c>
      <c r="F29" s="6">
        <v>20</v>
      </c>
      <c r="G29" s="24">
        <f t="shared" si="0"/>
        <v>0</v>
      </c>
      <c r="H29" s="50">
        <f t="shared" si="1"/>
        <v>0</v>
      </c>
    </row>
    <row r="30" spans="1:8" ht="26.25" customHeight="1">
      <c r="A30" s="118"/>
      <c r="B30" s="44">
        <v>5.12</v>
      </c>
      <c r="C30" s="5" t="str">
        <f>VLOOKUP($B30,'הצעת מחיר כללית'!$B$5:$E$147,2,0)</f>
        <v>שילוט הכוונה</v>
      </c>
      <c r="D30" s="5" t="str">
        <f>VLOOKUP($B30,'הצעת מחיר כללית'!$B$5:$E$147,3,0)</f>
        <v>למתחם כולו</v>
      </c>
      <c r="E30" s="66">
        <f>VLOOKUP($B30,'הצעת מחיר כללית'!$B$5:$E$147,4,0)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 ht="26.25" customHeight="1">
      <c r="A31" s="118"/>
      <c r="B31" s="44">
        <v>5.13</v>
      </c>
      <c r="C31" s="5" t="str">
        <f>VLOOKUP($B31,'הצעת מחיר כללית'!$B$5:$E$147,2,0)</f>
        <v>תרגום לשפת הסימנים</v>
      </c>
      <c r="D31" s="5" t="str">
        <f>VLOOKUP($B31,'הצעת מחיר כללית'!$B$5:$E$147,3,0)</f>
        <v>מתרגם אחד</v>
      </c>
      <c r="E31" s="66">
        <f>VLOOKUP($B31,'הצעת מחיר כללית'!$B$5:$E$147,4,0)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 ht="26.25" customHeight="1">
      <c r="A32" s="120" t="s">
        <v>59</v>
      </c>
      <c r="B32" s="44">
        <v>6.2</v>
      </c>
      <c r="C32" s="5" t="str">
        <f>VLOOKUP($B32,'הצעת מחיר כללית'!$B$5:$E$147,2,0)</f>
        <v>תרנים לדגלים</v>
      </c>
      <c r="D32" s="5" t="str">
        <f>VLOOKUP($B32,'הצעת מחיר כללית'!$B$5:$E$147,3,0)</f>
        <v>תורן אחד</v>
      </c>
      <c r="E32" s="66">
        <f>VLOOKUP($B32,'הצעת מחיר כללית'!$B$5:$E$147,4,0)</f>
        <v>0</v>
      </c>
      <c r="F32" s="6">
        <v>50</v>
      </c>
      <c r="G32" s="24">
        <f t="shared" si="0"/>
        <v>0</v>
      </c>
      <c r="H32" s="50">
        <f t="shared" si="1"/>
        <v>0</v>
      </c>
    </row>
    <row r="33" spans="1:8" ht="26.25" customHeight="1">
      <c r="A33" s="118"/>
      <c r="B33" s="44">
        <v>6.3</v>
      </c>
      <c r="C33" s="5" t="str">
        <f>VLOOKUP($B33,'הצעת מחיר כללית'!$B$5:$E$147,2,0)</f>
        <v>דגלי לאום על מוטות (6 מ')</v>
      </c>
      <c r="D33" s="5" t="str">
        <f>VLOOKUP($B33,'הצעת מחיר כללית'!$B$5:$E$147,3,0)</f>
        <v>דגל על מוט</v>
      </c>
      <c r="E33" s="66">
        <f>VLOOKUP($B33,'הצעת מחיר כללית'!$B$5:$E$147,4,0)</f>
        <v>0</v>
      </c>
      <c r="F33" s="6">
        <v>50</v>
      </c>
      <c r="G33" s="24">
        <f t="shared" si="0"/>
        <v>0</v>
      </c>
      <c r="H33" s="50">
        <f t="shared" si="1"/>
        <v>0</v>
      </c>
    </row>
    <row r="34" spans="1:8" ht="26.25" customHeight="1">
      <c r="A34" s="118"/>
      <c r="B34" s="44" t="s">
        <v>292</v>
      </c>
      <c r="C34" s="5" t="str">
        <f>VLOOKUP($B34,'הצעת מחיר כללית'!$B$5:$E$147,2,0)</f>
        <v>במה לקריין 1X1.5 מטר, 20 ס"מ גוב,  עטופה בד כחול</v>
      </c>
      <c r="D34" s="5" t="str">
        <f>VLOOKUP($B34,'הצעת מחיר כללית'!$B$5:$E$147,3,0)</f>
        <v>מחיר למטר</v>
      </c>
      <c r="E34" s="66">
        <f>VLOOKUP($B34,'הצעת מחיר כללית'!$B$5:$E$147,4,0)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 ht="26.25" customHeight="1">
      <c r="A35" s="118"/>
      <c r="B35" s="44">
        <v>6.7</v>
      </c>
      <c r="C35" s="5" t="str">
        <f>VLOOKUP($B35,'הצעת מחיר כללית'!$B$5:$E$147,2,0)</f>
        <v>שושנות דגלים (כל שושונה כוללת 5 תרנים עד 3 מטר + דגלים לתרנים)</v>
      </c>
      <c r="D35" s="5" t="str">
        <f>VLOOKUP($B35,'הצעת מחיר כללית'!$B$5:$E$147,3,0)</f>
        <v>שושנה אחת</v>
      </c>
      <c r="E35" s="66">
        <f>VLOOKUP($B35,'הצעת מחיר כללית'!$B$5:$E$147,4,0)</f>
        <v>0</v>
      </c>
      <c r="F35" s="6">
        <v>6</v>
      </c>
      <c r="G35" s="24">
        <f t="shared" si="0"/>
        <v>0</v>
      </c>
      <c r="H35" s="50">
        <f t="shared" si="1"/>
        <v>0</v>
      </c>
    </row>
    <row r="36" spans="1:8" ht="26.25" customHeight="1">
      <c r="A36" s="118"/>
      <c r="B36" s="44">
        <v>6.8</v>
      </c>
      <c r="C36" s="5" t="str">
        <f>VLOOKUP($B36,'הצעת מחיר כללית'!$B$5:$E$147,2,0)</f>
        <v>פחי זבל+שקיות</v>
      </c>
      <c r="D36" s="5" t="str">
        <f>VLOOKUP($B36,'הצעת מחיר כללית'!$B$5:$E$147,3,0)</f>
        <v>פח אחד</v>
      </c>
      <c r="E36" s="66">
        <f>VLOOKUP($B36,'הצעת מחיר כללית'!$B$5:$E$147,4,0)</f>
        <v>0</v>
      </c>
      <c r="F36" s="6">
        <v>3</v>
      </c>
      <c r="G36" s="24">
        <f t="shared" si="0"/>
        <v>0</v>
      </c>
      <c r="H36" s="50">
        <f t="shared" si="1"/>
        <v>0</v>
      </c>
    </row>
    <row r="37" spans="1:8" ht="26.25" customHeight="1">
      <c r="A37" s="118"/>
      <c r="B37" s="44">
        <v>6.9</v>
      </c>
      <c r="C37" s="5" t="str">
        <f>VLOOKUP($B37,'הצעת מחיר כללית'!$B$5:$E$147,2,0)</f>
        <v>כסאות פלסטיק (אזוקים)</v>
      </c>
      <c r="D37" s="5" t="str">
        <f>VLOOKUP($B37,'הצעת מחיר כללית'!$B$5:$E$147,3,0)</f>
        <v>כסא אחד</v>
      </c>
      <c r="E37" s="66">
        <f>VLOOKUP($B37,'הצעת מחיר כללית'!$B$5:$E$147,4,0)</f>
        <v>0</v>
      </c>
      <c r="F37" s="6">
        <v>200</v>
      </c>
      <c r="G37" s="24">
        <f t="shared" si="0"/>
        <v>0</v>
      </c>
      <c r="H37" s="50">
        <f t="shared" si="1"/>
        <v>0</v>
      </c>
    </row>
    <row r="38" spans="1:8" ht="26.25" customHeight="1">
      <c r="A38" s="118"/>
      <c r="B38" s="44" t="s">
        <v>202</v>
      </c>
      <c r="C38" s="5" t="str">
        <f>VLOOKUP($B38,'הצעת מחיר כללית'!$B$5:$E$147,2,0)</f>
        <v>כסאות ברזל (ריפוד)</v>
      </c>
      <c r="D38" s="5" t="str">
        <f>VLOOKUP($B38,'הצעת מחיר כללית'!$B$5:$E$147,3,0)</f>
        <v>כסא אחד</v>
      </c>
      <c r="E38" s="66">
        <f>VLOOKUP($B38,'הצעת מחיר כללית'!$B$5:$E$147,4,0)</f>
        <v>0</v>
      </c>
      <c r="F38" s="6">
        <v>35</v>
      </c>
      <c r="G38" s="24">
        <f t="shared" ref="G38:G62" si="2">E38*F38</f>
        <v>0</v>
      </c>
      <c r="H38" s="50">
        <f t="shared" ref="H38:H62" si="3">G38*$O$1</f>
        <v>0</v>
      </c>
    </row>
    <row r="39" spans="1:8" ht="26.25" customHeight="1">
      <c r="A39" s="118"/>
      <c r="B39" s="44">
        <v>6.21</v>
      </c>
      <c r="C39" s="5" t="str">
        <f>VLOOKUP($B39,'הצעת מחיר כללית'!$B$5:$E$147,2,0)</f>
        <v>מהנדס קונסטרוקציה</v>
      </c>
      <c r="D39" s="5" t="str">
        <f>VLOOKUP($B39,'הצעת מחיר כללית'!$B$5:$E$147,3,0)</f>
        <v>כלל האירוע</v>
      </c>
      <c r="E39" s="66">
        <f>VLOOKUP($B39,'הצעת מחיר כללית'!$B$5:$E$147,4,0)</f>
        <v>0</v>
      </c>
      <c r="F39" s="6">
        <v>1</v>
      </c>
      <c r="G39" s="24">
        <f t="shared" si="2"/>
        <v>0</v>
      </c>
      <c r="H39" s="50">
        <f t="shared" si="3"/>
        <v>0</v>
      </c>
    </row>
    <row r="40" spans="1:8" ht="26.25" customHeight="1">
      <c r="A40" s="118"/>
      <c r="B40" s="44">
        <v>6.22</v>
      </c>
      <c r="C40" s="5" t="str">
        <f>VLOOKUP($B40,'הצעת מחיר כללית'!$B$5:$E$147,2,0)</f>
        <v>מנהל/ממונה בטיחות</v>
      </c>
      <c r="D40" s="5" t="str">
        <f>VLOOKUP($B40,'הצעת מחיר כללית'!$B$5:$E$147,3,0)</f>
        <v>כלל האירוע</v>
      </c>
      <c r="E40" s="66">
        <f>VLOOKUP($B40,'הצעת מחיר כללית'!$B$5:$E$147,4,0)</f>
        <v>0</v>
      </c>
      <c r="F40" s="6">
        <v>1</v>
      </c>
      <c r="G40" s="24">
        <f t="shared" si="2"/>
        <v>0</v>
      </c>
      <c r="H40" s="50">
        <f t="shared" si="3"/>
        <v>0</v>
      </c>
    </row>
    <row r="41" spans="1:8" ht="26.25" customHeight="1">
      <c r="A41" s="119"/>
      <c r="B41" s="44">
        <v>6.29</v>
      </c>
      <c r="C41" s="5" t="str">
        <f>VLOOKUP($B41,'הצעת מחיר כללית'!$B$5:$E$147,2,0)</f>
        <v>דוכן נואמים</v>
      </c>
      <c r="D41" s="5" t="str">
        <f>VLOOKUP($B41,'הצעת מחיר כללית'!$B$5:$E$147,3,0)</f>
        <v>דוכן אחד</v>
      </c>
      <c r="E41" s="66">
        <f>VLOOKUP($B41,'הצעת מחיר כללית'!$B$5:$E$147,4,0)</f>
        <v>0</v>
      </c>
      <c r="F41" s="6">
        <v>1</v>
      </c>
      <c r="G41" s="24">
        <f t="shared" ref="G41" si="4">E41*F41</f>
        <v>0</v>
      </c>
      <c r="H41" s="50">
        <f t="shared" si="3"/>
        <v>0</v>
      </c>
    </row>
    <row r="42" spans="1:8" ht="26.25" customHeight="1">
      <c r="A42" s="83" t="s">
        <v>85</v>
      </c>
      <c r="B42" s="44">
        <v>7.1</v>
      </c>
      <c r="C42" s="5" t="str">
        <f>VLOOKUP($B42,'הצעת מחיר כללית'!$B$5:$E$147,2,0)</f>
        <v>מנחה מקצועי (כולל אש"ל ונסיעות)</v>
      </c>
      <c r="D42" s="5" t="str">
        <f>VLOOKUP($B42,'הצעת מחיר כללית'!$B$5:$E$147,3,0)</f>
        <v>אירוע מלא (כולל חזרה)</v>
      </c>
      <c r="E42" s="66">
        <f>VLOOKUP($B42,'הצעת מחיר כללית'!$B$5:$E$147,4,0)</f>
        <v>0</v>
      </c>
      <c r="F42" s="6">
        <v>1</v>
      </c>
      <c r="G42" s="24">
        <f t="shared" si="2"/>
        <v>0</v>
      </c>
      <c r="H42" s="50">
        <f t="shared" si="3"/>
        <v>0</v>
      </c>
    </row>
    <row r="43" spans="1:8" ht="26.25" customHeight="1">
      <c r="A43" s="100" t="s">
        <v>88</v>
      </c>
      <c r="B43" s="44">
        <v>8.1</v>
      </c>
      <c r="C43" s="5" t="str">
        <f>VLOOKUP($B43,'הצעת מחיר כללית'!$B$5:$E$147,2,0)</f>
        <v>אמבולנס רגיל</v>
      </c>
      <c r="D43" s="5" t="str">
        <f>VLOOKUP($B43,'הצעת מחיר כללית'!$B$5:$E$147,3,0)</f>
        <v>אמבולנס + צוות</v>
      </c>
      <c r="E43" s="66">
        <f>VLOOKUP($B43,'הצעת מחיר כללית'!$B$5:$E$147,4,0)</f>
        <v>0</v>
      </c>
      <c r="F43" s="6">
        <v>1</v>
      </c>
      <c r="G43" s="24">
        <f t="shared" si="2"/>
        <v>0</v>
      </c>
      <c r="H43" s="50">
        <f t="shared" si="3"/>
        <v>0</v>
      </c>
    </row>
    <row r="44" spans="1:8" ht="26.25" customHeight="1">
      <c r="A44" s="120" t="s">
        <v>91</v>
      </c>
      <c r="B44" s="44">
        <v>9.1</v>
      </c>
      <c r="C44" s="5" t="str">
        <f>VLOOKUP($B44,'הצעת מחיר כללית'!$B$5:$E$147,2,0)</f>
        <v>קוליסות PVC לטקס 1.10X2.20 + רגל</v>
      </c>
      <c r="D44" s="5" t="str">
        <f>VLOOKUP($B44,'הצעת מחיר כללית'!$B$5:$E$147,3,0)</f>
        <v>קוליסה אחת</v>
      </c>
      <c r="E44" s="66">
        <f>VLOOKUP($B44,'הצעת מחיר כללית'!$B$5:$E$147,4,0)</f>
        <v>0</v>
      </c>
      <c r="F44" s="6">
        <v>2</v>
      </c>
      <c r="G44" s="24">
        <f t="shared" si="2"/>
        <v>0</v>
      </c>
      <c r="H44" s="50">
        <f t="shared" si="3"/>
        <v>0</v>
      </c>
    </row>
    <row r="45" spans="1:8" ht="26.25" customHeight="1">
      <c r="A45" s="118"/>
      <c r="B45" s="44">
        <v>9.1999999999999993</v>
      </c>
      <c r="C45" s="5" t="str">
        <f>VLOOKUP($B45,'הצעת מחיר כללית'!$B$5:$E$147,2,0)</f>
        <v>שלטי הכוונה PVC 50X50</v>
      </c>
      <c r="D45" s="5" t="str">
        <f>VLOOKUP($B45,'הצעת מחיר כללית'!$B$5:$E$147,3,0)</f>
        <v>שלט אחד</v>
      </c>
      <c r="E45" s="66">
        <f>VLOOKUP($B45,'הצעת מחיר כללית'!$B$5:$E$147,4,0)</f>
        <v>0</v>
      </c>
      <c r="F45" s="6">
        <v>15</v>
      </c>
      <c r="G45" s="24">
        <f t="shared" si="2"/>
        <v>0</v>
      </c>
      <c r="H45" s="50">
        <f t="shared" si="3"/>
        <v>0</v>
      </c>
    </row>
    <row r="46" spans="1:8" ht="26.25" customHeight="1">
      <c r="A46" s="119"/>
      <c r="B46" s="44">
        <v>9.4</v>
      </c>
      <c r="C46" s="5" t="str">
        <f>VLOOKUP($B46,'הצעת מחיר כללית'!$B$5:$E$147,2,0)</f>
        <v>תליה, הרכבה ופירוק</v>
      </c>
      <c r="D46" s="5" t="str">
        <f>VLOOKUP($B46,'הצעת מחיר כללית'!$B$5:$E$147,3,0)</f>
        <v>כלל האירוע</v>
      </c>
      <c r="E46" s="66">
        <f>VLOOKUP($B46,'הצעת מחיר כללית'!$B$5:$E$147,4,0)</f>
        <v>0</v>
      </c>
      <c r="F46" s="6">
        <v>1</v>
      </c>
      <c r="G46" s="24">
        <f t="shared" si="2"/>
        <v>0</v>
      </c>
      <c r="H46" s="50">
        <f t="shared" si="3"/>
        <v>0</v>
      </c>
    </row>
    <row r="47" spans="1:8" ht="26.25" customHeight="1">
      <c r="A47" s="120" t="s">
        <v>98</v>
      </c>
      <c r="B47" s="44">
        <v>11.1</v>
      </c>
      <c r="C47" s="5" t="str">
        <f>VLOOKUP($B47,'הצעת מחיר כללית'!$B$5:$E$147,2,0)</f>
        <v>צילום האירוע</v>
      </c>
      <c r="D47" s="5" t="str">
        <f>VLOOKUP($B47,'הצעת מחיר כללית'!$B$5:$E$147,3,0)</f>
        <v>חצי יום עבודה</v>
      </c>
      <c r="E47" s="66">
        <f>VLOOKUP($B47,'הצעת מחיר כללית'!$B$5:$E$147,4,0)</f>
        <v>0</v>
      </c>
      <c r="F47" s="6">
        <v>1</v>
      </c>
      <c r="G47" s="24">
        <f t="shared" si="2"/>
        <v>0</v>
      </c>
      <c r="H47" s="50">
        <f t="shared" si="3"/>
        <v>0</v>
      </c>
    </row>
    <row r="48" spans="1:8" ht="26.25" customHeight="1">
      <c r="A48" s="118"/>
      <c r="B48" s="44">
        <v>11.2</v>
      </c>
      <c r="C48" s="5" t="str">
        <f>VLOOKUP($B48,'הצעת מחיר כללית'!$B$5:$E$147,2,0)</f>
        <v>תמונות 18X13</v>
      </c>
      <c r="D48" s="5" t="str">
        <f>VLOOKUP($B48,'הצעת מחיר כללית'!$B$5:$E$147,3,0)</f>
        <v>תמונה אחת</v>
      </c>
      <c r="E48" s="66">
        <f>VLOOKUP($B48,'הצעת מחיר כללית'!$B$5:$E$147,4,0)</f>
        <v>0</v>
      </c>
      <c r="F48" s="6">
        <v>90</v>
      </c>
      <c r="G48" s="24">
        <f t="shared" si="2"/>
        <v>0</v>
      </c>
      <c r="H48" s="50">
        <f t="shared" si="3"/>
        <v>0</v>
      </c>
    </row>
    <row r="49" spans="1:8" ht="26.25" customHeight="1">
      <c r="A49" s="118"/>
      <c r="B49" s="44">
        <v>11.3</v>
      </c>
      <c r="C49" s="5" t="str">
        <f>VLOOKUP($B49,'הצעת מחיר כללית'!$B$5:$E$147,2,0)</f>
        <v>כל התמונות על CD</v>
      </c>
      <c r="D49" s="5" t="str">
        <f>VLOOKUP($B49,'הצעת מחיר כללית'!$B$5:$E$147,3,0)</f>
        <v>CD אחד</v>
      </c>
      <c r="E49" s="66">
        <f>VLOOKUP($B49,'הצעת מחיר כללית'!$B$5:$E$147,4,0)</f>
        <v>0</v>
      </c>
      <c r="F49" s="6">
        <v>1</v>
      </c>
      <c r="G49" s="24">
        <f t="shared" si="2"/>
        <v>0</v>
      </c>
      <c r="H49" s="50">
        <f t="shared" si="3"/>
        <v>0</v>
      </c>
    </row>
    <row r="50" spans="1:8" ht="26.25" customHeight="1">
      <c r="A50" s="118"/>
      <c r="B50" s="44">
        <v>11.4</v>
      </c>
      <c r="C50" s="5" t="str">
        <f>VLOOKUP($B50,'הצעת מחיר כללית'!$B$5:$E$147,2,0)</f>
        <v>כל התמונות על DOK</v>
      </c>
      <c r="D50" s="5" t="str">
        <f>VLOOKUP($B50,'הצעת מחיר כללית'!$B$5:$E$147,3,0)</f>
        <v>DOK אחד</v>
      </c>
      <c r="E50" s="66">
        <f>VLOOKUP($B50,'הצעת מחיר כללית'!$B$5:$E$147,4,0)</f>
        <v>0</v>
      </c>
      <c r="F50" s="6">
        <v>1</v>
      </c>
      <c r="G50" s="24">
        <f t="shared" si="2"/>
        <v>0</v>
      </c>
      <c r="H50" s="50">
        <f t="shared" si="3"/>
        <v>0</v>
      </c>
    </row>
    <row r="51" spans="1:8" ht="26.25" customHeight="1">
      <c r="A51" s="118"/>
      <c r="B51" s="44">
        <v>11.5</v>
      </c>
      <c r="C51" s="5" t="str">
        <f>VLOOKUP($B51,'הצעת מחיר כללית'!$B$5:$E$147,2,0)</f>
        <v>אלבום מסכם</v>
      </c>
      <c r="D51" s="5" t="str">
        <f>VLOOKUP($B51,'הצעת מחיר כללית'!$B$5:$E$147,3,0)</f>
        <v>אלבום</v>
      </c>
      <c r="E51" s="66">
        <f>VLOOKUP($B51,'הצעת מחיר כללית'!$B$5:$E$147,4,0)</f>
        <v>0</v>
      </c>
      <c r="F51" s="6">
        <v>1</v>
      </c>
      <c r="G51" s="24">
        <f t="shared" si="2"/>
        <v>0</v>
      </c>
      <c r="H51" s="50">
        <f t="shared" si="3"/>
        <v>0</v>
      </c>
    </row>
    <row r="52" spans="1:8" ht="26.25" customHeight="1">
      <c r="A52" s="119"/>
      <c r="B52" s="44">
        <v>11.6</v>
      </c>
      <c r="C52" s="5" t="str">
        <f>VLOOKUP($B52,'הצעת מחיר כללית'!$B$5:$E$147,2,0)</f>
        <v>גיבוי בענן לכל התמונות</v>
      </c>
      <c r="D52" s="5"/>
      <c r="E52" s="66">
        <f>VLOOKUP($B52,'הצעת מחיר כללית'!$B$5:$E$147,4,0)</f>
        <v>0</v>
      </c>
      <c r="F52" s="6">
        <v>1</v>
      </c>
      <c r="G52" s="24">
        <f t="shared" si="2"/>
        <v>0</v>
      </c>
      <c r="H52" s="50">
        <f t="shared" si="3"/>
        <v>0</v>
      </c>
    </row>
    <row r="53" spans="1:8" ht="26.25" customHeight="1">
      <c r="A53" s="120" t="s">
        <v>110</v>
      </c>
      <c r="B53" s="44">
        <v>12.1</v>
      </c>
      <c r="C53" s="5" t="str">
        <f>VLOOKUP($B53,'הצעת מחיר כללית'!$B$5:$E$147,2,0)</f>
        <v>תאי שירותים כימיים + נייר טואלט</v>
      </c>
      <c r="D53" s="5" t="str">
        <f>VLOOKUP($B53,'הצעת מחיר כללית'!$B$5:$E$147,3,0)</f>
        <v>תא אחד</v>
      </c>
      <c r="E53" s="66">
        <f>VLOOKUP($B53,'הצעת מחיר כללית'!$B$5:$E$147,4,0)</f>
        <v>0</v>
      </c>
      <c r="F53" s="6">
        <v>5</v>
      </c>
      <c r="G53" s="24">
        <f t="shared" si="2"/>
        <v>0</v>
      </c>
      <c r="H53" s="50">
        <f t="shared" si="3"/>
        <v>0</v>
      </c>
    </row>
    <row r="54" spans="1:8" ht="26.25" customHeight="1">
      <c r="A54" s="118"/>
      <c r="B54" s="44">
        <v>12.2</v>
      </c>
      <c r="C54" s="5" t="str">
        <f>VLOOKUP($B54,'הצעת מחיר כללית'!$B$5:$E$147,2,0)</f>
        <v>מעמד נטילת ידיים דו"צ (ללא צנרת) + נייר</v>
      </c>
      <c r="D54" s="5" t="str">
        <f>VLOOKUP($B54,'הצעת מחיר כללית'!$B$5:$E$147,3,0)</f>
        <v>עמדה אחת</v>
      </c>
      <c r="E54" s="66">
        <f>VLOOKUP($B54,'הצעת מחיר כללית'!$B$5:$E$147,4,0)</f>
        <v>0</v>
      </c>
      <c r="F54" s="6">
        <v>1</v>
      </c>
      <c r="G54" s="24">
        <f t="shared" si="2"/>
        <v>0</v>
      </c>
      <c r="H54" s="50">
        <f t="shared" si="3"/>
        <v>0</v>
      </c>
    </row>
    <row r="55" spans="1:8" ht="26.25" customHeight="1">
      <c r="A55" s="118"/>
      <c r="B55" s="44">
        <v>12.3</v>
      </c>
      <c r="C55" s="5" t="str">
        <f>VLOOKUP($B55,'הצעת מחיר כללית'!$B$5:$E$147,2,0)</f>
        <v>תאי שירותים לנכים</v>
      </c>
      <c r="D55" s="5" t="str">
        <f>VLOOKUP($B55,'הצעת מחיר כללית'!$B$5:$E$147,3,0)</f>
        <v>תא אחד</v>
      </c>
      <c r="E55" s="66">
        <f>VLOOKUP($B55,'הצעת מחיר כללית'!$B$5:$E$147,4,0)</f>
        <v>0</v>
      </c>
      <c r="F55" s="6">
        <v>2</v>
      </c>
      <c r="G55" s="24">
        <f t="shared" si="2"/>
        <v>0</v>
      </c>
      <c r="H55" s="50">
        <f t="shared" si="3"/>
        <v>0</v>
      </c>
    </row>
    <row r="56" spans="1:8" ht="26.25" customHeight="1">
      <c r="A56" s="119"/>
      <c r="B56" s="44">
        <v>12.4</v>
      </c>
      <c r="C56" s="5" t="str">
        <f>VLOOKUP($B56,'הצעת מחיר כללית'!$B$5:$E$147,2,0)</f>
        <v>הובלה, הקמה ופירוק</v>
      </c>
      <c r="D56" s="5" t="str">
        <f>VLOOKUP($B56,'הצעת מחיר כללית'!$B$5:$E$147,3,0)</f>
        <v>כלל האירוע</v>
      </c>
      <c r="E56" s="66">
        <f>VLOOKUP($B56,'הצעת מחיר כללית'!$B$5:$E$147,4,0)</f>
        <v>0</v>
      </c>
      <c r="F56" s="6">
        <v>1</v>
      </c>
      <c r="G56" s="24">
        <f t="shared" si="2"/>
        <v>0</v>
      </c>
      <c r="H56" s="50">
        <f t="shared" si="3"/>
        <v>0</v>
      </c>
    </row>
    <row r="57" spans="1:8" ht="26.25" customHeight="1">
      <c r="A57" s="120" t="s">
        <v>189</v>
      </c>
      <c r="B57" s="44">
        <v>13.1</v>
      </c>
      <c r="C57" s="5" t="str">
        <f>VLOOKUP($B57,'הצעת מחיר כללית'!$B$5:$E$147,2,0)</f>
        <v>שמירה מתחילת הקמה ועד סיום פירוק</v>
      </c>
      <c r="D57" s="5" t="str">
        <f>VLOOKUP($B57,'הצעת מחיר כללית'!$B$5:$E$147,3,0)</f>
        <v>שומר אחד</v>
      </c>
      <c r="E57" s="66">
        <f>VLOOKUP($B57,'הצעת מחיר כללית'!$B$5:$E$147,4,0)</f>
        <v>0</v>
      </c>
      <c r="F57" s="6">
        <v>2</v>
      </c>
      <c r="G57" s="24">
        <f t="shared" si="2"/>
        <v>0</v>
      </c>
      <c r="H57" s="50">
        <f t="shared" si="3"/>
        <v>0</v>
      </c>
    </row>
    <row r="58" spans="1:8" ht="26.25" customHeight="1">
      <c r="A58" s="119"/>
      <c r="B58" s="44">
        <v>13.3</v>
      </c>
      <c r="C58" s="5" t="str">
        <f>VLOOKUP($B58,'הצעת מחיר כללית'!$B$5:$E$147,2,0)</f>
        <v>סדרנים / דיילות</v>
      </c>
      <c r="D58" s="5" t="str">
        <f>VLOOKUP($B58,'הצעת מחיר כללית'!$B$5:$E$147,3,0)</f>
        <v>דייל אחד ליום עבודה</v>
      </c>
      <c r="E58" s="66">
        <f>VLOOKUP($B58,'הצעת מחיר כללית'!$B$5:$E$147,4,0)</f>
        <v>0</v>
      </c>
      <c r="F58" s="6">
        <v>20</v>
      </c>
      <c r="G58" s="24">
        <f t="shared" si="2"/>
        <v>0</v>
      </c>
      <c r="H58" s="50">
        <f t="shared" si="3"/>
        <v>0</v>
      </c>
    </row>
    <row r="59" spans="1:8" ht="26.25" customHeight="1">
      <c r="A59" s="83" t="s">
        <v>123</v>
      </c>
      <c r="B59" s="44">
        <v>14.1</v>
      </c>
      <c r="C59" s="5" t="str">
        <f>VLOOKUP($B59,'הצעת מחיר כללית'!$B$5:$E$147,2,0)</f>
        <v>הזמנות</v>
      </c>
      <c r="D59" s="5" t="str">
        <f>VLOOKUP($B59,'הצעת מחיר כללית'!$B$5:$E$147,3,0)</f>
        <v>הדפסת הזמנה אחת - עד 1,000 יחידות</v>
      </c>
      <c r="E59" s="66">
        <f>VLOOKUP($B59,'הצעת מחיר כללית'!$B$5:$E$147,4,0)</f>
        <v>0</v>
      </c>
      <c r="F59" s="6">
        <v>1000</v>
      </c>
      <c r="G59" s="24">
        <f t="shared" si="2"/>
        <v>0</v>
      </c>
      <c r="H59" s="50">
        <f t="shared" si="3"/>
        <v>0</v>
      </c>
    </row>
    <row r="60" spans="1:8" ht="26.25" customHeight="1">
      <c r="A60" s="83" t="s">
        <v>125</v>
      </c>
      <c r="B60" s="44">
        <v>15.1</v>
      </c>
      <c r="C60" s="5">
        <f>VLOOKUP($B60,'הצעת מחיר כללית'!$B$5:$E$147,2,0)</f>
        <v>0</v>
      </c>
      <c r="D60" s="5">
        <f>VLOOKUP($B60,'הצעת מחיר כללית'!$B$5:$E$147,3,0)</f>
        <v>0</v>
      </c>
      <c r="E60" s="66">
        <f>VLOOKUP($B60,'הצעת מחיר כללית'!$B$5:$E$147,4,0)</f>
        <v>0</v>
      </c>
      <c r="F60" s="6">
        <v>0</v>
      </c>
      <c r="G60" s="24">
        <f t="shared" si="2"/>
        <v>0</v>
      </c>
      <c r="H60" s="50">
        <f t="shared" si="3"/>
        <v>0</v>
      </c>
    </row>
    <row r="61" spans="1:8" ht="26.25" customHeight="1">
      <c r="A61" s="83" t="s">
        <v>126</v>
      </c>
      <c r="B61" s="44">
        <v>15.2</v>
      </c>
      <c r="C61" s="5">
        <f>VLOOKUP($B61,'הצעת מחיר כללית'!$B$5:$E$147,2,0)</f>
        <v>0</v>
      </c>
      <c r="D61" s="5">
        <f>VLOOKUP($B61,'הצעת מחיר כללית'!$B$5:$E$147,3,0)</f>
        <v>0</v>
      </c>
      <c r="E61" s="66">
        <f>VLOOKUP($B61,'הצעת מחיר כללית'!$B$5:$E$147,4,0)</f>
        <v>0</v>
      </c>
      <c r="F61" s="6">
        <v>0</v>
      </c>
      <c r="G61" s="24">
        <f t="shared" si="2"/>
        <v>0</v>
      </c>
      <c r="H61" s="50">
        <f t="shared" si="3"/>
        <v>0</v>
      </c>
    </row>
    <row r="62" spans="1:8" ht="26.25" customHeight="1">
      <c r="A62" s="83" t="s">
        <v>127</v>
      </c>
      <c r="B62" s="44">
        <v>15.3</v>
      </c>
      <c r="C62" s="5">
        <f>VLOOKUP($B62,'הצעת מחיר כללית'!$B$5:$E$147,2,0)</f>
        <v>0</v>
      </c>
      <c r="D62" s="5">
        <f>VLOOKUP($B62,'הצעת מחיר כללית'!$B$5:$E$147,3,0)</f>
        <v>0</v>
      </c>
      <c r="E62" s="66">
        <f>VLOOKUP($B62,'הצעת מחיר כללית'!$B$5:$E$147,4,0)</f>
        <v>0</v>
      </c>
      <c r="F62" s="6">
        <v>0</v>
      </c>
      <c r="G62" s="24">
        <f t="shared" si="2"/>
        <v>0</v>
      </c>
      <c r="H62" s="50">
        <f t="shared" si="3"/>
        <v>0</v>
      </c>
    </row>
    <row r="63" spans="1:8">
      <c r="A63" s="132" t="s">
        <v>165</v>
      </c>
      <c r="B63" s="133"/>
      <c r="C63" s="133"/>
      <c r="D63" s="133"/>
      <c r="E63" s="73"/>
      <c r="F63" s="16"/>
      <c r="G63" s="79"/>
      <c r="H63" s="80"/>
    </row>
    <row r="64" spans="1:8" ht="32.25" customHeight="1">
      <c r="A64" s="23" t="s">
        <v>165</v>
      </c>
      <c r="B64" s="55" t="str">
        <f>'הצעת מחיר כללית'!B161</f>
        <v>16.13</v>
      </c>
      <c r="C64" s="138" t="str">
        <f>'הצעת מחיר כללית'!C161:D161</f>
        <v xml:space="preserve">טקס האזכרה הממלכתי לחיים ויצמן </v>
      </c>
      <c r="D64" s="139"/>
      <c r="E64" s="66">
        <f>'הצעת מחיר כללית'!E161</f>
        <v>0</v>
      </c>
      <c r="F64" s="6">
        <v>1</v>
      </c>
      <c r="G64" s="24">
        <f t="shared" ref="G64" si="5">E64*F64</f>
        <v>0</v>
      </c>
      <c r="H64" s="50">
        <f t="shared" ref="H64" si="6">G64*$O$1</f>
        <v>0</v>
      </c>
    </row>
    <row r="65" spans="1:8">
      <c r="A65" s="33"/>
      <c r="B65" s="34"/>
      <c r="C65" s="35"/>
      <c r="D65" s="35"/>
      <c r="E65" s="35"/>
      <c r="F65" s="35"/>
      <c r="G65" s="35"/>
      <c r="H65" s="52"/>
    </row>
    <row r="66" spans="1:8" ht="19.5" thickBot="1">
      <c r="A66" s="36"/>
      <c r="B66" s="37"/>
      <c r="C66" s="41" t="s">
        <v>183</v>
      </c>
      <c r="D66" s="41"/>
      <c r="E66" s="38"/>
      <c r="F66" s="41"/>
      <c r="G66" s="38">
        <f>SUM(G5:G64)</f>
        <v>0</v>
      </c>
      <c r="H66" s="53">
        <f>SUM(H5:H64)</f>
        <v>0</v>
      </c>
    </row>
  </sheetData>
  <sheetProtection algorithmName="SHA-512" hashValue="Qy/CnrZUlEWIx7JjgCjULfsNNTxB+to5p7X8cOIQ9ghrGUX989RoKGJNHkiuUUPTKDmSTfr09cN0izAQawzkAA==" saltValue="TNuNeeJemdvhU2ALJynmTg==" spinCount="100000" sheet="1" objects="1" scenarios="1" selectLockedCells="1"/>
  <customSheetViews>
    <customSheetView guid="{CE1E4322-1EE4-4098-9E3A-81EDCF2F55CC}" topLeftCell="A16">
      <selection activeCell="B7" sqref="B7"/>
      <pageMargins left="0.7" right="0.7" top="0.75" bottom="0.75" header="0.3" footer="0.3"/>
      <pageSetup orientation="portrait" r:id="rId1"/>
    </customSheetView>
  </customSheetViews>
  <mergeCells count="10">
    <mergeCell ref="C64:D64"/>
    <mergeCell ref="A63:D63"/>
    <mergeCell ref="A7:A18"/>
    <mergeCell ref="A19:A20"/>
    <mergeCell ref="A21:A31"/>
    <mergeCell ref="A32:A41"/>
    <mergeCell ref="A44:A46"/>
    <mergeCell ref="A47:A52"/>
    <mergeCell ref="A53:A56"/>
    <mergeCell ref="A57:A58"/>
  </mergeCells>
  <pageMargins left="0.7" right="0.7" top="0.75" bottom="0.75" header="0.3" footer="0.3"/>
  <pageSetup orientation="portrait" r:id="rId2"/>
  <ignoredErrors>
    <ignoredError sqref="B17 B12 B28 B38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"/>
  <sheetViews>
    <sheetView rightToLeft="1" workbookViewId="0">
      <selection activeCell="C72" sqref="C72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9.875" style="10" customWidth="1"/>
    <col min="7" max="7" width="16" style="10" customWidth="1"/>
    <col min="8" max="8" width="15.375" style="10" customWidth="1"/>
    <col min="9" max="16384" width="9" style="10"/>
  </cols>
  <sheetData>
    <row r="1" spans="1:15">
      <c r="A1" s="81" t="s">
        <v>248</v>
      </c>
      <c r="O1" s="10">
        <v>1.17</v>
      </c>
    </row>
    <row r="2" spans="1:15">
      <c r="A2" s="40" t="s">
        <v>249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 ht="18.75" customHeight="1">
      <c r="A5" s="82" t="s">
        <v>3</v>
      </c>
      <c r="B5" s="4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9" customHeight="1">
      <c r="A6" s="82" t="s">
        <v>206</v>
      </c>
      <c r="B6" s="54">
        <v>2.1</v>
      </c>
      <c r="C6" s="5" t="str">
        <f>VLOOKUP($B6,'הצעת מחיר כללית'!$B$5:$E$147,2,0)</f>
        <v>בודק חשמל סוג 3</v>
      </c>
      <c r="D6" s="5" t="str">
        <f>VLOOKUP($B6,'הצעת מחיר כללית'!$B$5:$E$147,3,0)</f>
        <v>הגעת בודק - עד שתי הגעות לאירוע</v>
      </c>
      <c r="E6" s="66">
        <f>VLOOKUP($B6,'הצעת מחיר כללית'!$B$5:$E$147,4,0)</f>
        <v>0</v>
      </c>
      <c r="F6" s="6">
        <v>1</v>
      </c>
      <c r="G6" s="24">
        <f t="shared" ref="G6:G40" si="0">E6*F6</f>
        <v>0</v>
      </c>
      <c r="H6" s="50">
        <f t="shared" ref="H6:H40" si="1">G6*$O$1</f>
        <v>0</v>
      </c>
    </row>
    <row r="7" spans="1:15">
      <c r="A7" s="145" t="s">
        <v>8</v>
      </c>
      <c r="B7" s="44">
        <v>3.2</v>
      </c>
      <c r="C7" s="5" t="str">
        <f>VLOOKUP($B7,'הצעת מחיר כללית'!$B$5:$E$147,2,0)</f>
        <v>הגברה לקהל</v>
      </c>
      <c r="D7" s="5" t="str">
        <f>VLOOKUP($B7,'הצעת מחיר כללית'!$B$5:$E$147,3,0)</f>
        <v>הגברה לעד-1,500 איש</v>
      </c>
      <c r="E7" s="66">
        <f>VLOOKUP($B7,'הצעת מחיר כללית'!$B$5:$E$147,4,0)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46"/>
      <c r="B8" s="44">
        <v>3.4</v>
      </c>
      <c r="C8" s="5" t="str">
        <f>VLOOKUP($B8,'הצעת מחיר כללית'!$B$5:$E$147,2,0)</f>
        <v>מיקרופון מנחה שולחני</v>
      </c>
      <c r="D8" s="5" t="str">
        <f>VLOOKUP($B8,'הצעת מחיר כללית'!$B$5:$E$147,3,0)</f>
        <v>מיקרופון אחד</v>
      </c>
      <c r="E8" s="66">
        <f>VLOOKUP($B8,'הצעת מחיר כללית'!$B$5:$E$147,4,0)</f>
        <v>0</v>
      </c>
      <c r="F8" s="6">
        <v>2</v>
      </c>
      <c r="G8" s="24">
        <f t="shared" si="0"/>
        <v>0</v>
      </c>
      <c r="H8" s="50">
        <f t="shared" si="1"/>
        <v>0</v>
      </c>
    </row>
    <row r="9" spans="1:15">
      <c r="A9" s="146"/>
      <c r="B9" s="44">
        <v>3.5</v>
      </c>
      <c r="C9" s="5" t="str">
        <f>VLOOKUP($B9,'הצעת מחיר כללית'!$B$5:$E$147,2,0)</f>
        <v>CD למוזיקה</v>
      </c>
      <c r="D9" s="5" t="str">
        <f>VLOOKUP($B9,'הצעת מחיר כללית'!$B$5:$E$147,3,0)</f>
        <v>CD אחד</v>
      </c>
      <c r="E9" s="66">
        <f>VLOOKUP($B9,'הצעת מחיר כללית'!$B$5:$E$147,4,0)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>
      <c r="A10" s="146"/>
      <c r="B10" s="44">
        <v>3.6</v>
      </c>
      <c r="C10" s="5" t="str">
        <f>VLOOKUP($B10,'הצעת מחיר כללית'!$B$5:$E$147,2,0)</f>
        <v>סטנדים</v>
      </c>
      <c r="D10" s="5" t="str">
        <f>VLOOKUP($B10,'הצעת מחיר כללית'!$B$5:$E$147,3,0)</f>
        <v>לכל מיקרופון</v>
      </c>
      <c r="E10" s="66">
        <f>VLOOKUP($B10,'הצעת מחיר כללית'!$B$5:$E$147,4,0)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0">
      <c r="A11" s="146"/>
      <c r="B11" s="44">
        <v>3.7</v>
      </c>
      <c r="C11" s="5" t="str">
        <f>VLOOKUP($B11,'הצעת מחיר כללית'!$B$5:$E$147,2,0)</f>
        <v>תיבת חיבורים לתקשורת מינ' 12 כניסות</v>
      </c>
      <c r="D11" s="5" t="str">
        <f>VLOOKUP($B11,'הצעת מחיר כללית'!$B$5:$E$147,3,0)</f>
        <v>תיבה אחת</v>
      </c>
      <c r="E11" s="66">
        <f>VLOOKUP($B11,'הצעת מחיר כללית'!$B$5:$E$147,4,0)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 ht="30">
      <c r="A12" s="146"/>
      <c r="B12" s="44">
        <v>3.8</v>
      </c>
      <c r="C12" s="5" t="str">
        <f>VLOOKUP($B12,'הצעת מחיר כללית'!$B$5:$E$147,2,0)</f>
        <v>עמודי קוורץ לשטיפה לבנה - שני פנסים על כל עמוד</v>
      </c>
      <c r="D12" s="5" t="str">
        <f>VLOOKUP($B12,'הצעת מחיר כללית'!$B$5:$E$147,3,0)</f>
        <v>עמוד  אחד</v>
      </c>
      <c r="E12" s="66">
        <f>VLOOKUP($B12,'הצעת מחיר כללית'!$B$5:$E$147,4,0)</f>
        <v>0</v>
      </c>
      <c r="F12" s="6">
        <v>4</v>
      </c>
      <c r="G12" s="24">
        <f t="shared" si="0"/>
        <v>0</v>
      </c>
      <c r="H12" s="50">
        <f t="shared" si="1"/>
        <v>0</v>
      </c>
    </row>
    <row r="13" spans="1:15">
      <c r="A13" s="146"/>
      <c r="B13" s="44" t="s">
        <v>198</v>
      </c>
      <c r="C13" s="5" t="str">
        <f>VLOOKUP($B13,'הצעת מחיר כללית'!$B$5:$E$147,2,0)</f>
        <v>מיקרופון דינאמי</v>
      </c>
      <c r="D13" s="5" t="str">
        <f>VLOOKUP($B13,'הצעת מחיר כללית'!$B$5:$E$147,3,0)</f>
        <v>מיקרופון אחד</v>
      </c>
      <c r="E13" s="66">
        <f>VLOOKUP($B13,'הצעת מחיר כללית'!$B$5:$E$147,4,0)</f>
        <v>0</v>
      </c>
      <c r="F13" s="6">
        <v>4</v>
      </c>
      <c r="G13" s="24">
        <f t="shared" si="0"/>
        <v>0</v>
      </c>
      <c r="H13" s="50">
        <f t="shared" si="1"/>
        <v>0</v>
      </c>
    </row>
    <row r="14" spans="1:15">
      <c r="A14" s="146"/>
      <c r="B14" s="44">
        <v>3.11</v>
      </c>
      <c r="C14" s="5" t="str">
        <f>VLOOKUP($B14,'הצעת מחיר כללית'!$B$5:$E$147,2,0)</f>
        <v>מיקרופון פורץ+מצבר</v>
      </c>
      <c r="D14" s="5" t="str">
        <f>VLOOKUP($B14,'הצעת מחיר כללית'!$B$5:$E$147,3,0)</f>
        <v>מיקרופון אחד</v>
      </c>
      <c r="E14" s="66">
        <f>VLOOKUP($B14,'הצעת מחיר כללית'!$B$5:$E$147,4,0)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30">
      <c r="A15" s="146"/>
      <c r="B15" s="44">
        <v>3.12</v>
      </c>
      <c r="C15" s="5" t="str">
        <f>VLOOKUP($B15,'הצעת מחיר כללית'!$B$5:$E$147,2,0)</f>
        <v>מיקרופון על סטנד למפקד משמר כבוד</v>
      </c>
      <c r="D15" s="5" t="str">
        <f>VLOOKUP($B15,'הצעת מחיר כללית'!$B$5:$E$147,3,0)</f>
        <v>מיקרופון אחד</v>
      </c>
      <c r="E15" s="66">
        <f>VLOOKUP($B15,'הצעת מחיר כללית'!$B$5:$E$147,4,0)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46"/>
      <c r="B16" s="44">
        <v>3.17</v>
      </c>
      <c r="C16" s="5" t="str">
        <f>VLOOKUP($B16,'הצעת מחיר כללית'!$B$5:$E$147,2,0)</f>
        <v>חיבור לכלי נגינה</v>
      </c>
      <c r="D16" s="5" t="str">
        <f>VLOOKUP($B16,'הצעת מחיר כללית'!$B$5:$E$147,3,0)</f>
        <v>עד שלושה כלי נגינה</v>
      </c>
      <c r="E16" s="66">
        <f>VLOOKUP($B16,'הצעת מחיר כללית'!$B$5:$E$147,4,0)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48.75" customHeight="1">
      <c r="A17" s="146"/>
      <c r="B17" s="44">
        <v>3.18</v>
      </c>
      <c r="C17" s="5" t="str">
        <f>VLOOKUP($B17,'הצעת מחיר כללית'!$B$5:$E$147,2,0)</f>
        <v>עמודים עם פנסים פנסי HMI לתאורת שטיפה, המתאימים לצילום טלוויזיה</v>
      </c>
      <c r="D17" s="5" t="str">
        <f>VLOOKUP($B17,'הצעת מחיר כללית'!$B$5:$E$147,3,0)</f>
        <v>עמוד  אחד</v>
      </c>
      <c r="E17" s="66">
        <f>VLOOKUP($B17,'הצעת מחיר כללית'!$B$5:$E$147,4,0)</f>
        <v>0</v>
      </c>
      <c r="F17" s="6">
        <v>2</v>
      </c>
      <c r="G17" s="24">
        <f t="shared" si="0"/>
        <v>0</v>
      </c>
      <c r="H17" s="50">
        <f t="shared" si="1"/>
        <v>0</v>
      </c>
    </row>
    <row r="18" spans="1:8" ht="36" customHeight="1">
      <c r="A18" s="146"/>
      <c r="B18" s="44">
        <v>3.19</v>
      </c>
      <c r="C18" s="5" t="str">
        <f>VLOOKUP($B18,'הצעת מחיר כללית'!$B$5:$E$147,2,0)</f>
        <v>גנרטור עד 250 KVA+ סולר + כבל 100 מ' + חיבורי חשמל</v>
      </c>
      <c r="D18" s="5" t="str">
        <f>VLOOKUP($B18,'הצעת מחיר כללית'!$B$5:$E$147,3,0)</f>
        <v>יום אחד</v>
      </c>
      <c r="E18" s="66">
        <f>VLOOKUP($B18,'הצעת מחיר כללית'!$B$5:$E$147,4,0)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43.5" customHeight="1">
      <c r="A19" s="146"/>
      <c r="B19" s="44" t="s">
        <v>199</v>
      </c>
      <c r="C19" s="5" t="str">
        <f>VLOOKUP($B19,'הצעת מחיר כללית'!$B$5:$E$147,2,0)</f>
        <v>גנרטור גיבוי עד 100 KVA+ סולר + כבל 100 מ' + חיבורי חשמל</v>
      </c>
      <c r="D19" s="5" t="str">
        <f>VLOOKUP($B19,'הצעת מחיר כללית'!$B$5:$E$147,3,0)</f>
        <v>יום אחד</v>
      </c>
      <c r="E19" s="66">
        <f>VLOOKUP($B19,'הצעת מחיר כללית'!$B$5:$E$147,4,0)</f>
        <v>0</v>
      </c>
      <c r="F19" s="6">
        <v>1</v>
      </c>
      <c r="G19" s="24">
        <f t="shared" si="0"/>
        <v>0</v>
      </c>
      <c r="H19" s="50">
        <f t="shared" si="1"/>
        <v>0</v>
      </c>
    </row>
    <row r="20" spans="1:8" ht="30" customHeight="1">
      <c r="A20" s="147"/>
      <c r="B20" s="44">
        <v>3.37</v>
      </c>
      <c r="C20" s="5" t="str">
        <f>VLOOKUP($B20,'הצעת מחיר כללית'!$B$5:$E$147,2,0)</f>
        <v>מערכת תקשורת ראש עד 5 תחנות לפריסה במקום</v>
      </c>
      <c r="D20" s="5" t="str">
        <f>VLOOKUP($B20,'הצעת מחיר כללית'!$B$5:$E$147,3,0)</f>
        <v>מערכת אחת</v>
      </c>
      <c r="E20" s="66">
        <f>VLOOKUP($B20,'הצעת מחיר כללית'!$B$5:$E$147,4,0)</f>
        <v>0</v>
      </c>
      <c r="F20" s="6">
        <v>1</v>
      </c>
      <c r="G20" s="24">
        <f t="shared" ref="G20" si="2">E20*F20</f>
        <v>0</v>
      </c>
      <c r="H20" s="50">
        <f t="shared" si="1"/>
        <v>0</v>
      </c>
    </row>
    <row r="21" spans="1:8">
      <c r="A21" s="126" t="s">
        <v>33</v>
      </c>
      <c r="B21" s="44">
        <v>4.0999999999999996</v>
      </c>
      <c r="C21" s="5" t="str">
        <f>VLOOKUP($B21,'הצעת מחיר כללית'!$B$5:$E$147,2,0)</f>
        <v>בקבוקי מים</v>
      </c>
      <c r="D21" s="5" t="str">
        <f>VLOOKUP($B21,'הצעת מחיר כללית'!$B$5:$E$147,3,0)</f>
        <v>בקבוק אחד</v>
      </c>
      <c r="E21" s="66">
        <f>VLOOKUP($B21,'הצעת מחיר כללית'!$B$5:$E$147,4,0)</f>
        <v>0</v>
      </c>
      <c r="F21" s="6">
        <v>2500</v>
      </c>
      <c r="G21" s="24">
        <f t="shared" si="0"/>
        <v>0</v>
      </c>
      <c r="H21" s="50">
        <f t="shared" si="1"/>
        <v>0</v>
      </c>
    </row>
    <row r="22" spans="1:8">
      <c r="A22" s="127"/>
      <c r="B22" s="44">
        <v>4.2</v>
      </c>
      <c r="C22" s="5" t="str">
        <f>VLOOKUP($B22,'הצעת מחיר כללית'!$B$5:$E$147,2,0)</f>
        <v>גלגל זר פרחים</v>
      </c>
      <c r="D22" s="5" t="str">
        <f>VLOOKUP($B22,'הצעת מחיר כללית'!$B$5:$E$147,3,0)</f>
        <v>גלגל זר אחד</v>
      </c>
      <c r="E22" s="66">
        <f>VLOOKUP($B22,'הצעת מחיר כללית'!$B$5:$E$147,4,0)</f>
        <v>0</v>
      </c>
      <c r="F22" s="6">
        <v>18</v>
      </c>
      <c r="G22" s="24">
        <f t="shared" si="0"/>
        <v>0</v>
      </c>
      <c r="H22" s="50">
        <f t="shared" si="1"/>
        <v>0</v>
      </c>
    </row>
    <row r="23" spans="1:8">
      <c r="A23" s="126" t="s">
        <v>39</v>
      </c>
      <c r="B23" s="44">
        <v>5.0999999999999996</v>
      </c>
      <c r="C23" s="5" t="str">
        <f>VLOOKUP($B23,'הצעת מחיר כללית'!$B$5:$E$147,2,0)</f>
        <v>מקלטי שמיעה</v>
      </c>
      <c r="D23" s="5" t="str">
        <f>VLOOKUP($B23,'הצעת מחיר כללית'!$B$5:$E$147,3,0)</f>
        <v>מקלט אחד</v>
      </c>
      <c r="E23" s="66">
        <f>VLOOKUP($B23,'הצעת מחיר כללית'!$B$5:$E$147,4,0)</f>
        <v>0</v>
      </c>
      <c r="F23" s="6">
        <v>30</v>
      </c>
      <c r="G23" s="24">
        <f t="shared" si="0"/>
        <v>0</v>
      </c>
      <c r="H23" s="50">
        <f t="shared" si="1"/>
        <v>0</v>
      </c>
    </row>
    <row r="24" spans="1:8">
      <c r="A24" s="127"/>
      <c r="B24" s="44">
        <v>5.2</v>
      </c>
      <c r="C24" s="5" t="str">
        <f>VLOOKUP($B24,'הצעת מחיר כללית'!$B$5:$E$147,2,0)</f>
        <v>אוזניות</v>
      </c>
      <c r="D24" s="5" t="str">
        <f>VLOOKUP($B24,'הצעת מחיר כללית'!$B$5:$E$147,3,0)</f>
        <v>זוג אחד</v>
      </c>
      <c r="E24" s="66">
        <f>VLOOKUP($B24,'הצעת מחיר כללית'!$B$5:$E$147,4,0)</f>
        <v>0</v>
      </c>
      <c r="F24" s="6">
        <v>20</v>
      </c>
      <c r="G24" s="24">
        <f t="shared" si="0"/>
        <v>0</v>
      </c>
      <c r="H24" s="50">
        <f t="shared" si="1"/>
        <v>0</v>
      </c>
    </row>
    <row r="25" spans="1:8">
      <c r="A25" s="127"/>
      <c r="B25" s="44">
        <v>5.3</v>
      </c>
      <c r="C25" s="5" t="str">
        <f>VLOOKUP($B25,'הצעת מחיר כללית'!$B$5:$E$147,2,0)</f>
        <v>לולאות השראה</v>
      </c>
      <c r="D25" s="5" t="str">
        <f>VLOOKUP($B25,'הצעת מחיר כללית'!$B$5:$E$147,3,0)</f>
        <v>לולאה אחת</v>
      </c>
      <c r="E25" s="66">
        <f>VLOOKUP($B25,'הצעת מחיר כללית'!$B$5:$E$147,4,0)</f>
        <v>0</v>
      </c>
      <c r="F25" s="6">
        <v>10</v>
      </c>
      <c r="G25" s="24">
        <f t="shared" si="0"/>
        <v>0</v>
      </c>
      <c r="H25" s="50">
        <f t="shared" si="1"/>
        <v>0</v>
      </c>
    </row>
    <row r="26" spans="1:8">
      <c r="A26" s="127"/>
      <c r="B26" s="44">
        <v>5.4</v>
      </c>
      <c r="C26" s="5" t="str">
        <f>VLOOKUP($B26,'הצעת מחיר כללית'!$B$5:$E$147,2,0)</f>
        <v xml:space="preserve">מערכת הכוונה קולית </v>
      </c>
      <c r="D26" s="5" t="str">
        <f>VLOOKUP($B26,'הצעת מחיר כללית'!$B$5:$E$147,3,0)</f>
        <v xml:space="preserve">מערכת אחת  </v>
      </c>
      <c r="E26" s="66">
        <f>VLOOKUP($B26,'הצעת מחיר כללית'!$B$5:$E$147,4,0)</f>
        <v>0</v>
      </c>
      <c r="F26" s="6">
        <v>1</v>
      </c>
      <c r="G26" s="24">
        <f t="shared" si="0"/>
        <v>0</v>
      </c>
      <c r="H26" s="50">
        <f t="shared" si="1"/>
        <v>0</v>
      </c>
    </row>
    <row r="27" spans="1:8" ht="30.75" customHeight="1">
      <c r="A27" s="127"/>
      <c r="B27" s="44">
        <v>5.5</v>
      </c>
      <c r="C27" s="5" t="str">
        <f>VLOOKUP($B27,'הצעת מחיר כללית'!$B$5:$E$147,2,0)</f>
        <v>מסך פלזמה 50' לתמלול האירוע, על סטנד</v>
      </c>
      <c r="D27" s="5" t="str">
        <f>VLOOKUP($B27,'הצעת מחיר כללית'!$B$5:$E$147,3,0)</f>
        <v>מסך אחד</v>
      </c>
      <c r="E27" s="66">
        <f>VLOOKUP($B27,'הצעת מחיר כללית'!$B$5:$E$147,4,0)</f>
        <v>0</v>
      </c>
      <c r="F27" s="6">
        <v>2</v>
      </c>
      <c r="G27" s="24">
        <f t="shared" si="0"/>
        <v>0</v>
      </c>
      <c r="H27" s="50">
        <f t="shared" si="1"/>
        <v>0</v>
      </c>
    </row>
    <row r="28" spans="1:8" ht="27" customHeight="1">
      <c r="A28" s="127"/>
      <c r="B28" s="44">
        <v>5.6</v>
      </c>
      <c r="C28" s="5" t="str">
        <f>VLOOKUP($B28,'הצעת מחיר כללית'!$B$5:$E$147,2,0)</f>
        <v>מחשב להקרנת הטקסט + מפעיל + מתמלל</v>
      </c>
      <c r="D28" s="5" t="str">
        <f>VLOOKUP($B28,'הצעת מחיר כללית'!$B$5:$E$147,3,0)</f>
        <v>מחשב אחד + מפעיל + מתמלל</v>
      </c>
      <c r="E28" s="66">
        <f>VLOOKUP($B28,'הצעת מחיר כללית'!$B$5:$E$147,4,0)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>
      <c r="A29" s="127"/>
      <c r="B29" s="44">
        <v>5.9</v>
      </c>
      <c r="C29" s="5" t="str">
        <f>VLOOKUP($B29,'הצעת מחיר כללית'!$B$5:$E$147,2,0)</f>
        <v>מערכת עזר לשמיעה</v>
      </c>
      <c r="D29" s="5" t="str">
        <f>VLOOKUP($B29,'הצעת מחיר כללית'!$B$5:$E$147,3,0)</f>
        <v>מערכת אחת</v>
      </c>
      <c r="E29" s="66">
        <f>VLOOKUP($B29,'הצעת מחיר כללית'!$B$5:$E$147,4,0)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>
      <c r="A30" s="127"/>
      <c r="B30" s="44" t="s">
        <v>201</v>
      </c>
      <c r="C30" s="5" t="str">
        <f>VLOOKUP($B30,'הצעת מחיר כללית'!$B$5:$E$147,2,0)</f>
        <v>טכנאי</v>
      </c>
      <c r="D30" s="5" t="str">
        <f>VLOOKUP($B30,'הצעת מחיר כללית'!$B$5:$E$147,3,0)</f>
        <v>טכנאי אחד</v>
      </c>
      <c r="E30" s="66">
        <f>VLOOKUP($B30,'הצעת מחיר כללית'!$B$5:$E$147,4,0)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27"/>
      <c r="B31" s="44">
        <v>5.1100000000000003</v>
      </c>
      <c r="C31" s="5" t="str">
        <f>VLOOKUP($B31,'הצעת מחיר כללית'!$B$5:$E$147,2,0)</f>
        <v>מושבים מותאמים</v>
      </c>
      <c r="D31" s="5" t="str">
        <f>VLOOKUP($B31,'הצעת מחיר כללית'!$B$5:$E$147,3,0)</f>
        <v>מושב אחד</v>
      </c>
      <c r="E31" s="66">
        <f>VLOOKUP($B31,'הצעת מחיר כללית'!$B$5:$E$147,4,0)</f>
        <v>0</v>
      </c>
      <c r="F31" s="6">
        <v>100</v>
      </c>
      <c r="G31" s="24">
        <f t="shared" si="0"/>
        <v>0</v>
      </c>
      <c r="H31" s="50">
        <f t="shared" si="1"/>
        <v>0</v>
      </c>
    </row>
    <row r="32" spans="1:8">
      <c r="A32" s="127"/>
      <c r="B32" s="44">
        <v>5.12</v>
      </c>
      <c r="C32" s="5" t="str">
        <f>VLOOKUP($B32,'הצעת מחיר כללית'!$B$5:$E$147,2,0)</f>
        <v>שילוט הכוונה</v>
      </c>
      <c r="D32" s="5" t="str">
        <f>VLOOKUP($B32,'הצעת מחיר כללית'!$B$5:$E$147,3,0)</f>
        <v>למתחם כולו</v>
      </c>
      <c r="E32" s="66">
        <f>VLOOKUP($B32,'הצעת מחיר כללית'!$B$5:$E$147,4,0)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>
      <c r="A33" s="127"/>
      <c r="B33" s="44">
        <v>5.13</v>
      </c>
      <c r="C33" s="5" t="str">
        <f>VLOOKUP($B33,'הצעת מחיר כללית'!$B$5:$E$147,2,0)</f>
        <v>תרגום לשפת הסימנים</v>
      </c>
      <c r="D33" s="5" t="str">
        <f>VLOOKUP($B33,'הצעת מחיר כללית'!$B$5:$E$147,3,0)</f>
        <v>מתרגם אחד</v>
      </c>
      <c r="E33" s="66">
        <f>VLOOKUP($B33,'הצעת מחיר כללית'!$B$5:$E$147,4,0)</f>
        <v>0</v>
      </c>
      <c r="F33" s="6">
        <v>1</v>
      </c>
      <c r="G33" s="24">
        <f t="shared" si="0"/>
        <v>0</v>
      </c>
      <c r="H33" s="50">
        <f t="shared" si="1"/>
        <v>0</v>
      </c>
    </row>
    <row r="34" spans="1:8" ht="34.5" customHeight="1">
      <c r="A34" s="120" t="s">
        <v>59</v>
      </c>
      <c r="B34" s="44">
        <v>6.1</v>
      </c>
      <c r="C34" s="5" t="str">
        <f>VLOOKUP($B34,'הצעת מחיר כללית'!$B$5:$E$147,2,0)</f>
        <v>חבלול, עמודי נירוסטה וחבל לבן</v>
      </c>
      <c r="D34" s="5" t="str">
        <f>VLOOKUP($B34,'הצעת מחיר כללית'!$B$5:$E$147,3,0)</f>
        <v>חבלול באורך מטר אחד + שני עמודים וחבל לבן</v>
      </c>
      <c r="E34" s="66">
        <f>VLOOKUP($B34,'הצעת מחיר כללית'!$B$5:$E$147,4,0)</f>
        <v>0</v>
      </c>
      <c r="F34" s="6">
        <v>60</v>
      </c>
      <c r="G34" s="24">
        <f t="shared" si="0"/>
        <v>0</v>
      </c>
      <c r="H34" s="50">
        <f t="shared" si="1"/>
        <v>0</v>
      </c>
    </row>
    <row r="35" spans="1:8">
      <c r="A35" s="118"/>
      <c r="B35" s="44">
        <v>6.2</v>
      </c>
      <c r="C35" s="5" t="str">
        <f>VLOOKUP($B35,'הצעת מחיר כללית'!$B$5:$E$147,2,0)</f>
        <v>תרנים לדגלים</v>
      </c>
      <c r="D35" s="5" t="str">
        <f>VLOOKUP($B35,'הצעת מחיר כללית'!$B$5:$E$147,3,0)</f>
        <v>תורן אחד</v>
      </c>
      <c r="E35" s="66">
        <f>VLOOKUP($B35,'הצעת מחיר כללית'!$B$5:$E$147,4,0)</f>
        <v>0</v>
      </c>
      <c r="F35" s="6">
        <v>60</v>
      </c>
      <c r="G35" s="24">
        <f t="shared" si="0"/>
        <v>0</v>
      </c>
      <c r="H35" s="50">
        <f t="shared" si="1"/>
        <v>0</v>
      </c>
    </row>
    <row r="36" spans="1:8">
      <c r="A36" s="118"/>
      <c r="B36" s="44">
        <v>6.3</v>
      </c>
      <c r="C36" s="5" t="str">
        <f>VLOOKUP($B36,'הצעת מחיר כללית'!$B$5:$E$147,2,0)</f>
        <v>דגלי לאום על מוטות (6 מ')</v>
      </c>
      <c r="D36" s="5" t="str">
        <f>VLOOKUP($B36,'הצעת מחיר כללית'!$B$5:$E$147,3,0)</f>
        <v>דגל על מוט</v>
      </c>
      <c r="E36" s="66">
        <f>VLOOKUP($B36,'הצעת מחיר כללית'!$B$5:$E$147,4,0)</f>
        <v>0</v>
      </c>
      <c r="F36" s="6">
        <v>60</v>
      </c>
      <c r="G36" s="24">
        <f t="shared" si="0"/>
        <v>0</v>
      </c>
      <c r="H36" s="50">
        <f t="shared" si="1"/>
        <v>0</v>
      </c>
    </row>
    <row r="37" spans="1:8" ht="70.5" customHeight="1">
      <c r="A37" s="118"/>
      <c r="B37" s="44" t="s">
        <v>272</v>
      </c>
      <c r="C37" s="5" t="str">
        <f>VLOOKUP($B37,'הצעת מחיר כללית'!$B$5:$E$147,2,0)</f>
        <v xml:space="preserve">במת עיתונאים 4.8X3.6, גובה 40 ס"מ, מדרגה + מעקות + ציפוי שטיח כחול + כיסוי מסביב בבד כחול </v>
      </c>
      <c r="D37" s="5" t="str">
        <f>VLOOKUP($B37,'הצעת מחיר כללית'!$B$5:$E$147,3,0)</f>
        <v>מחיר למטר</v>
      </c>
      <c r="E37" s="66">
        <f>VLOOKUP($B37,'הצעת מחיר כללית'!$B$5:$E$147,4,0)</f>
        <v>0</v>
      </c>
      <c r="F37" s="6">
        <v>18</v>
      </c>
      <c r="G37" s="24">
        <f t="shared" ref="G37" si="3">E37*F37</f>
        <v>0</v>
      </c>
      <c r="H37" s="50">
        <f t="shared" ref="H37" si="4">G37*$O$1</f>
        <v>0</v>
      </c>
    </row>
    <row r="38" spans="1:8" ht="51.75" customHeight="1">
      <c r="A38" s="118"/>
      <c r="B38" s="44" t="s">
        <v>297</v>
      </c>
      <c r="C38" s="5" t="str">
        <f>VLOOKUP($B38,'הצעת מחיר כללית'!$B$5:$E$147,2,0)</f>
        <v>במת מנחה 2.4X2.4 מטר, גובה 20 ס"מ, כיסוי לבד וניילון + ויסטרה</v>
      </c>
      <c r="D38" s="5" t="str">
        <f>VLOOKUP($B38,'הצעת מחיר כללית'!$B$5:$E$147,3,0)</f>
        <v>מחיר למטר</v>
      </c>
      <c r="E38" s="66">
        <f>VLOOKUP($B38,'הצעת מחיר כללית'!$B$5:$E$147,4,0)</f>
        <v>0</v>
      </c>
      <c r="F38" s="6">
        <v>6</v>
      </c>
      <c r="G38" s="24">
        <f t="shared" si="0"/>
        <v>0</v>
      </c>
      <c r="H38" s="50">
        <f t="shared" si="1"/>
        <v>0</v>
      </c>
    </row>
    <row r="39" spans="1:8" ht="51.75" customHeight="1">
      <c r="A39" s="118"/>
      <c r="B39" s="54">
        <v>6.7</v>
      </c>
      <c r="C39" s="5" t="str">
        <f>VLOOKUP($B39,'הצעת מחיר כללית'!$B$5:$E$147,2,0)</f>
        <v>שושנות דגלים (כל שושונה כוללת 5 תרנים עד 3 מטר + דגלים לתרנים)</v>
      </c>
      <c r="D39" s="5" t="str">
        <f>VLOOKUP($B39,'הצעת מחיר כללית'!$B$5:$E$147,3,0)</f>
        <v>שושנה אחת</v>
      </c>
      <c r="E39" s="66">
        <f>VLOOKUP($B39,'הצעת מחיר כללית'!$B$5:$E$147,4,0)</f>
        <v>0</v>
      </c>
      <c r="F39" s="6">
        <v>4</v>
      </c>
      <c r="G39" s="24">
        <f t="shared" si="0"/>
        <v>0</v>
      </c>
      <c r="H39" s="50">
        <f t="shared" si="1"/>
        <v>0</v>
      </c>
    </row>
    <row r="40" spans="1:8">
      <c r="A40" s="118"/>
      <c r="B40" s="44">
        <v>6.8</v>
      </c>
      <c r="C40" s="5" t="str">
        <f>VLOOKUP($B40,'הצעת מחיר כללית'!$B$5:$E$147,2,0)</f>
        <v>פחי זבל+שקיות</v>
      </c>
      <c r="D40" s="5" t="str">
        <f>VLOOKUP($B40,'הצעת מחיר כללית'!$B$5:$E$147,3,0)</f>
        <v>פח אחד</v>
      </c>
      <c r="E40" s="66">
        <f>VLOOKUP($B40,'הצעת מחיר כללית'!$B$5:$E$147,4,0)</f>
        <v>0</v>
      </c>
      <c r="F40" s="6">
        <v>7</v>
      </c>
      <c r="G40" s="24">
        <f t="shared" si="0"/>
        <v>0</v>
      </c>
      <c r="H40" s="50">
        <f t="shared" si="1"/>
        <v>0</v>
      </c>
    </row>
    <row r="41" spans="1:8">
      <c r="A41" s="118"/>
      <c r="B41" s="44">
        <v>6.9</v>
      </c>
      <c r="C41" s="5" t="str">
        <f>VLOOKUP($B41,'הצעת מחיר כללית'!$B$5:$E$147,2,0)</f>
        <v>כסאות פלסטיק (אזוקים)</v>
      </c>
      <c r="D41" s="5" t="str">
        <f>VLOOKUP($B41,'הצעת מחיר כללית'!$B$5:$E$147,3,0)</f>
        <v>כסא אחד</v>
      </c>
      <c r="E41" s="66">
        <f>VLOOKUP($B41,'הצעת מחיר כללית'!$B$5:$E$147,4,0)</f>
        <v>0</v>
      </c>
      <c r="F41" s="6">
        <v>1000</v>
      </c>
      <c r="G41" s="24">
        <f t="shared" ref="G41:G71" si="5">E41*F41</f>
        <v>0</v>
      </c>
      <c r="H41" s="50">
        <f t="shared" ref="H41:H74" si="6">G41*$O$1</f>
        <v>0</v>
      </c>
    </row>
    <row r="42" spans="1:8">
      <c r="A42" s="118"/>
      <c r="B42" s="44" t="s">
        <v>202</v>
      </c>
      <c r="C42" s="5" t="str">
        <f>VLOOKUP($B42,'הצעת מחיר כללית'!$B$5:$E$147,2,0)</f>
        <v>כסאות ברזל (ריפוד)</v>
      </c>
      <c r="D42" s="5" t="str">
        <f>VLOOKUP($B42,'הצעת מחיר כללית'!$B$5:$E$147,3,0)</f>
        <v>כסא אחד</v>
      </c>
      <c r="E42" s="66">
        <f>VLOOKUP($B42,'הצעת מחיר כללית'!$B$5:$E$147,4,0)</f>
        <v>0</v>
      </c>
      <c r="F42" s="6">
        <v>100</v>
      </c>
      <c r="G42" s="24">
        <f t="shared" si="5"/>
        <v>0</v>
      </c>
      <c r="H42" s="50">
        <f t="shared" si="6"/>
        <v>0</v>
      </c>
    </row>
    <row r="43" spans="1:8">
      <c r="A43" s="118"/>
      <c r="B43" s="44">
        <v>6.13</v>
      </c>
      <c r="C43" s="5" t="str">
        <f>VLOOKUP($B43,'הצעת מחיר כללית'!$B$5:$E$147,2,0)</f>
        <v>מחסומים (2 מ')</v>
      </c>
      <c r="D43" s="5" t="str">
        <f>VLOOKUP($B43,'הצעת מחיר כללית'!$B$5:$E$147,3,0)</f>
        <v>מחסום אחד</v>
      </c>
      <c r="E43" s="66">
        <f>VLOOKUP($B43,'הצעת מחיר כללית'!$B$5:$E$147,4,0)</f>
        <v>0</v>
      </c>
      <c r="F43" s="6">
        <v>30</v>
      </c>
      <c r="G43" s="24">
        <f t="shared" si="5"/>
        <v>0</v>
      </c>
      <c r="H43" s="50">
        <f t="shared" si="6"/>
        <v>0</v>
      </c>
    </row>
    <row r="44" spans="1:8">
      <c r="A44" s="118"/>
      <c r="B44" s="44">
        <v>6.14</v>
      </c>
      <c r="C44" s="5" t="str">
        <f>VLOOKUP($B44,'הצעת מחיר כללית'!$B$5:$E$147,2,0)</f>
        <v>שולחן לבידוק + מפה</v>
      </c>
      <c r="D44" s="5" t="str">
        <f>VLOOKUP($B44,'הצעת מחיר כללית'!$B$5:$E$147,3,0)</f>
        <v>שולחן אחד</v>
      </c>
      <c r="E44" s="66">
        <f>VLOOKUP($B44,'הצעת מחיר כללית'!$B$5:$E$147,4,0)</f>
        <v>0</v>
      </c>
      <c r="F44" s="6">
        <v>6</v>
      </c>
      <c r="G44" s="24">
        <f t="shared" si="5"/>
        <v>0</v>
      </c>
      <c r="H44" s="50">
        <f t="shared" si="6"/>
        <v>0</v>
      </c>
    </row>
    <row r="45" spans="1:8" ht="30.75" customHeight="1">
      <c r="A45" s="118"/>
      <c r="B45" s="44">
        <v>6.16</v>
      </c>
      <c r="C45" s="5" t="str">
        <f>VLOOKUP($B45,'הצעת מחיר כללית'!$B$5:$E$147,2,0)</f>
        <v>הצללה (כולל משקולות במקרה הצורך)</v>
      </c>
      <c r="D45" s="5" t="str">
        <f>VLOOKUP($B45,'הצעת מחיר כללית'!$B$5:$E$147,3,0)</f>
        <v>למטר</v>
      </c>
      <c r="E45" s="66">
        <f>VLOOKUP($B45,'הצעת מחיר כללית'!$B$5:$E$147,4,0)</f>
        <v>0</v>
      </c>
      <c r="F45" s="6">
        <v>1800</v>
      </c>
      <c r="G45" s="24">
        <f t="shared" si="5"/>
        <v>0</v>
      </c>
      <c r="H45" s="50">
        <f t="shared" si="6"/>
        <v>0</v>
      </c>
    </row>
    <row r="46" spans="1:8">
      <c r="A46" s="118"/>
      <c r="B46" s="44">
        <v>6.21</v>
      </c>
      <c r="C46" s="5" t="str">
        <f>VLOOKUP($B46,'הצעת מחיר כללית'!$B$5:$E$147,2,0)</f>
        <v>מהנדס קונסטרוקציה</v>
      </c>
      <c r="D46" s="5" t="str">
        <f>VLOOKUP($B46,'הצעת מחיר כללית'!$B$5:$E$147,3,0)</f>
        <v>כלל האירוע</v>
      </c>
      <c r="E46" s="66">
        <f>VLOOKUP($B46,'הצעת מחיר כללית'!$B$5:$E$147,4,0)</f>
        <v>0</v>
      </c>
      <c r="F46" s="6">
        <v>1</v>
      </c>
      <c r="G46" s="24">
        <f t="shared" si="5"/>
        <v>0</v>
      </c>
      <c r="H46" s="50">
        <f t="shared" si="6"/>
        <v>0</v>
      </c>
    </row>
    <row r="47" spans="1:8">
      <c r="A47" s="118"/>
      <c r="B47" s="44">
        <v>6.22</v>
      </c>
      <c r="C47" s="5" t="str">
        <f>VLOOKUP($B47,'הצעת מחיר כללית'!$B$5:$E$147,2,0)</f>
        <v>מנהל/ממונה בטיחות</v>
      </c>
      <c r="D47" s="5" t="str">
        <f>VLOOKUP($B47,'הצעת מחיר כללית'!$B$5:$E$147,3,0)</f>
        <v>כלל האירוע</v>
      </c>
      <c r="E47" s="66">
        <f>VLOOKUP($B47,'הצעת מחיר כללית'!$B$5:$E$147,4,0)</f>
        <v>0</v>
      </c>
      <c r="F47" s="6">
        <v>1</v>
      </c>
      <c r="G47" s="24">
        <f t="shared" si="5"/>
        <v>0</v>
      </c>
      <c r="H47" s="50">
        <f t="shared" si="6"/>
        <v>0</v>
      </c>
    </row>
    <row r="48" spans="1:8" ht="28.5" customHeight="1">
      <c r="A48" s="118"/>
      <c r="B48" s="44">
        <v>6.26</v>
      </c>
      <c r="C48" s="5" t="str">
        <f>VLOOKUP($B48,'הצעת מחיר כללית'!$B$5:$E$147,2,0)</f>
        <v>מקרר/תא קירור כולל חיבור לחשמל + כבל</v>
      </c>
      <c r="D48" s="5" t="str">
        <f>VLOOKUP($B48,'הצעת מחיר כללית'!$B$5:$E$147,3,0)</f>
        <v>מקרר/תא אחד</v>
      </c>
      <c r="E48" s="66">
        <f>VLOOKUP($B48,'הצעת מחיר כללית'!$B$5:$E$147,4,0)</f>
        <v>0</v>
      </c>
      <c r="F48" s="6">
        <v>1</v>
      </c>
      <c r="G48" s="24">
        <f t="shared" si="5"/>
        <v>0</v>
      </c>
      <c r="H48" s="50">
        <f t="shared" si="6"/>
        <v>0</v>
      </c>
    </row>
    <row r="49" spans="1:8">
      <c r="A49" s="119"/>
      <c r="B49" s="44" t="s">
        <v>245</v>
      </c>
      <c r="C49" s="5" t="str">
        <f>VLOOKUP($B49,'הצעת מחיר כללית'!$B$5:$E$147,2,0)</f>
        <v>שמשיה לבנה גדולה</v>
      </c>
      <c r="D49" s="5" t="str">
        <f>VLOOKUP($B49,'הצעת מחיר כללית'!$B$5:$E$147,3,0)</f>
        <v>שמשיה אחת</v>
      </c>
      <c r="E49" s="66">
        <f>VLOOKUP($B49,'הצעת מחיר כללית'!$B$5:$E$147,4,0)</f>
        <v>0</v>
      </c>
      <c r="F49" s="6">
        <v>2</v>
      </c>
      <c r="G49" s="24">
        <f t="shared" ref="G49" si="7">E49*F49</f>
        <v>0</v>
      </c>
      <c r="H49" s="50">
        <f t="shared" si="6"/>
        <v>0</v>
      </c>
    </row>
    <row r="50" spans="1:8" ht="30">
      <c r="A50" s="77" t="s">
        <v>85</v>
      </c>
      <c r="B50" s="44">
        <v>7.1</v>
      </c>
      <c r="C50" s="5" t="str">
        <f>VLOOKUP($B50,'הצעת מחיר כללית'!$B$5:$E$147,2,0)</f>
        <v>מנחה מקצועי (כולל אש"ל ונסיעות)</v>
      </c>
      <c r="D50" s="5" t="str">
        <f>VLOOKUP($B50,'הצעת מחיר כללית'!$B$5:$E$147,3,0)</f>
        <v>אירוע מלא (כולל חזרה)</v>
      </c>
      <c r="E50" s="66">
        <f>VLOOKUP($B50,'הצעת מחיר כללית'!$B$5:$E$147,4,0)</f>
        <v>0</v>
      </c>
      <c r="F50" s="6">
        <v>1</v>
      </c>
      <c r="G50" s="24">
        <f t="shared" si="5"/>
        <v>0</v>
      </c>
      <c r="H50" s="50">
        <f t="shared" si="6"/>
        <v>0</v>
      </c>
    </row>
    <row r="51" spans="1:8">
      <c r="A51" s="120" t="s">
        <v>88</v>
      </c>
      <c r="B51" s="44">
        <v>8.1</v>
      </c>
      <c r="C51" s="5" t="str">
        <f>VLOOKUP($B51,'הצעת מחיר כללית'!$B$5:$E$147,2,0)</f>
        <v>אמבולנס רגיל</v>
      </c>
      <c r="D51" s="5" t="str">
        <f>VLOOKUP($B51,'הצעת מחיר כללית'!$B$5:$E$147,3,0)</f>
        <v>אמבולנס + צוות</v>
      </c>
      <c r="E51" s="66">
        <f>VLOOKUP($B51,'הצעת מחיר כללית'!$B$5:$E$147,4,0)</f>
        <v>0</v>
      </c>
      <c r="F51" s="6">
        <v>1</v>
      </c>
      <c r="G51" s="24">
        <f t="shared" si="5"/>
        <v>0</v>
      </c>
      <c r="H51" s="50">
        <f t="shared" si="6"/>
        <v>0</v>
      </c>
    </row>
    <row r="52" spans="1:8">
      <c r="A52" s="118"/>
      <c r="B52" s="44" t="s">
        <v>324</v>
      </c>
      <c r="C52" s="5" t="str">
        <f>VLOOKUP($B52,'הצעת מחיר כללית'!$B$5:$E$147,2,0)</f>
        <v>אמבולנס נט"ן</v>
      </c>
      <c r="D52" s="5" t="str">
        <f>VLOOKUP($B52,'הצעת מחיר כללית'!$B$5:$E$147,3,0)</f>
        <v>אמבולנס + צוות</v>
      </c>
      <c r="E52" s="66">
        <f>VLOOKUP($B52,'הצעת מחיר כללית'!$B$5:$E$147,4,0)</f>
        <v>0</v>
      </c>
      <c r="F52" s="6">
        <v>1</v>
      </c>
      <c r="G52" s="24">
        <f t="shared" si="5"/>
        <v>0</v>
      </c>
      <c r="H52" s="50">
        <f t="shared" si="6"/>
        <v>0</v>
      </c>
    </row>
    <row r="53" spans="1:8" ht="33.75" customHeight="1">
      <c r="A53" s="120" t="s">
        <v>91</v>
      </c>
      <c r="B53" s="44">
        <v>9.1</v>
      </c>
      <c r="C53" s="5" t="str">
        <f>VLOOKUP($B53,'הצעת מחיר כללית'!$B$5:$E$147,2,0)</f>
        <v>קוליסות PVC לטקס 1.10X2.20 + רגל</v>
      </c>
      <c r="D53" s="5" t="str">
        <f>VLOOKUP($B53,'הצעת מחיר כללית'!$B$5:$E$147,3,0)</f>
        <v>קוליסה אחת</v>
      </c>
      <c r="E53" s="66">
        <f>VLOOKUP($B53,'הצעת מחיר כללית'!$B$5:$E$147,4,0)</f>
        <v>0</v>
      </c>
      <c r="F53" s="6">
        <v>2</v>
      </c>
      <c r="G53" s="24">
        <f t="shared" si="5"/>
        <v>0</v>
      </c>
      <c r="H53" s="50">
        <f t="shared" si="6"/>
        <v>0</v>
      </c>
    </row>
    <row r="54" spans="1:8" ht="28.5" customHeight="1">
      <c r="A54" s="118"/>
      <c r="B54" s="54">
        <v>9.1999999999999993</v>
      </c>
      <c r="C54" s="5" t="str">
        <f>VLOOKUP($B54,'הצעת מחיר כללית'!$B$5:$E$147,2,0)</f>
        <v>שלטי הכוונה PVC 50X50</v>
      </c>
      <c r="D54" s="5" t="str">
        <f>VLOOKUP($B54,'הצעת מחיר כללית'!$B$5:$E$147,3,0)</f>
        <v>שלט אחד</v>
      </c>
      <c r="E54" s="66">
        <f>VLOOKUP($B54,'הצעת מחיר כללית'!$B$5:$E$147,4,0)</f>
        <v>0</v>
      </c>
      <c r="F54" s="6">
        <v>10</v>
      </c>
      <c r="G54" s="24">
        <f t="shared" ref="G54:G55" si="8">E54*F54</f>
        <v>0</v>
      </c>
      <c r="H54" s="50">
        <f t="shared" si="6"/>
        <v>0</v>
      </c>
    </row>
    <row r="55" spans="1:8" ht="28.5" customHeight="1">
      <c r="A55" s="119"/>
      <c r="B55" s="54">
        <v>9.3000000000000007</v>
      </c>
      <c r="C55" s="5" t="str">
        <f>VLOOKUP($B55,'הצעת מחיר כללית'!$B$5:$E$147,2,0)</f>
        <v>שלטי חירום  PVC 80X80</v>
      </c>
      <c r="D55" s="5" t="str">
        <f>VLOOKUP($B55,'הצעת מחיר כללית'!$B$5:$E$147,3,0)</f>
        <v>שלט אחד</v>
      </c>
      <c r="E55" s="66">
        <f>VLOOKUP($B55,'הצעת מחיר כללית'!$B$5:$E$147,4,0)</f>
        <v>0</v>
      </c>
      <c r="F55" s="6">
        <v>24</v>
      </c>
      <c r="G55" s="24">
        <f t="shared" si="8"/>
        <v>0</v>
      </c>
      <c r="H55" s="50">
        <f t="shared" si="6"/>
        <v>0</v>
      </c>
    </row>
    <row r="56" spans="1:8">
      <c r="A56" s="75" t="s">
        <v>96</v>
      </c>
      <c r="B56" s="44">
        <v>10.3</v>
      </c>
      <c r="C56" s="5" t="str">
        <f>VLOOKUP($B56,'הצעת מחיר כללית'!$B$5:$E$147,2,0)</f>
        <v>קייטרינג בשרי</v>
      </c>
      <c r="D56" s="5" t="str">
        <f>VLOOKUP($B56,'הצעת מחיר כללית'!$B$5:$E$147,3,0)</f>
        <v>סועד אחד</v>
      </c>
      <c r="E56" s="66">
        <f>VLOOKUP($B56,'הצעת מחיר כללית'!$B$5:$E$147,4,0)</f>
        <v>0</v>
      </c>
      <c r="F56" s="6">
        <v>150</v>
      </c>
      <c r="G56" s="24">
        <f t="shared" si="5"/>
        <v>0</v>
      </c>
      <c r="H56" s="50">
        <f t="shared" si="6"/>
        <v>0</v>
      </c>
    </row>
    <row r="57" spans="1:8">
      <c r="A57" s="120" t="s">
        <v>98</v>
      </c>
      <c r="B57" s="44">
        <v>11.1</v>
      </c>
      <c r="C57" s="5" t="str">
        <f>VLOOKUP($B57,'הצעת מחיר כללית'!$B$5:$E$147,2,0)</f>
        <v>צילום האירוע</v>
      </c>
      <c r="D57" s="5" t="str">
        <f>VLOOKUP($B57,'הצעת מחיר כללית'!$B$5:$E$147,3,0)</f>
        <v>חצי יום עבודה</v>
      </c>
      <c r="E57" s="66">
        <f>VLOOKUP($B57,'הצעת מחיר כללית'!$B$5:$E$147,4,0)</f>
        <v>0</v>
      </c>
      <c r="F57" s="6">
        <v>1</v>
      </c>
      <c r="G57" s="24">
        <f t="shared" si="5"/>
        <v>0</v>
      </c>
      <c r="H57" s="50">
        <f t="shared" si="6"/>
        <v>0</v>
      </c>
    </row>
    <row r="58" spans="1:8">
      <c r="A58" s="118"/>
      <c r="B58" s="44">
        <v>11.2</v>
      </c>
      <c r="C58" s="5" t="str">
        <f>VLOOKUP($B58,'הצעת מחיר כללית'!$B$5:$E$147,2,0)</f>
        <v>תמונות 18X13</v>
      </c>
      <c r="D58" s="5" t="str">
        <f>VLOOKUP($B58,'הצעת מחיר כללית'!$B$5:$E$147,3,0)</f>
        <v>תמונה אחת</v>
      </c>
      <c r="E58" s="66">
        <f>VLOOKUP($B58,'הצעת מחיר כללית'!$B$5:$E$147,4,0)</f>
        <v>0</v>
      </c>
      <c r="F58" s="6">
        <v>90</v>
      </c>
      <c r="G58" s="24">
        <f t="shared" si="5"/>
        <v>0</v>
      </c>
      <c r="H58" s="50">
        <f t="shared" si="6"/>
        <v>0</v>
      </c>
    </row>
    <row r="59" spans="1:8">
      <c r="A59" s="118"/>
      <c r="B59" s="44">
        <v>11.3</v>
      </c>
      <c r="C59" s="5" t="str">
        <f>VLOOKUP($B59,'הצעת מחיר כללית'!$B$5:$E$147,2,0)</f>
        <v>כל התמונות על CD</v>
      </c>
      <c r="D59" s="5" t="str">
        <f>VLOOKUP($B59,'הצעת מחיר כללית'!$B$5:$E$147,3,0)</f>
        <v>CD אחד</v>
      </c>
      <c r="E59" s="66">
        <f>VLOOKUP($B59,'הצעת מחיר כללית'!$B$5:$E$147,4,0)</f>
        <v>0</v>
      </c>
      <c r="F59" s="6">
        <v>1</v>
      </c>
      <c r="G59" s="24">
        <f t="shared" si="5"/>
        <v>0</v>
      </c>
      <c r="H59" s="50">
        <f t="shared" si="6"/>
        <v>0</v>
      </c>
    </row>
    <row r="60" spans="1:8">
      <c r="A60" s="118"/>
      <c r="B60" s="44">
        <v>11.4</v>
      </c>
      <c r="C60" s="5" t="str">
        <f>VLOOKUP($B60,'הצעת מחיר כללית'!$B$5:$E$147,2,0)</f>
        <v>כל התמונות על DOK</v>
      </c>
      <c r="D60" s="5" t="str">
        <f>VLOOKUP($B60,'הצעת מחיר כללית'!$B$5:$E$147,3,0)</f>
        <v>DOK אחד</v>
      </c>
      <c r="E60" s="66">
        <f>VLOOKUP($B60,'הצעת מחיר כללית'!$B$5:$E$147,4,0)</f>
        <v>0</v>
      </c>
      <c r="F60" s="6">
        <v>1</v>
      </c>
      <c r="G60" s="24">
        <f t="shared" si="5"/>
        <v>0</v>
      </c>
      <c r="H60" s="50">
        <f t="shared" si="6"/>
        <v>0</v>
      </c>
    </row>
    <row r="61" spans="1:8">
      <c r="A61" s="118"/>
      <c r="B61" s="44">
        <v>11.5</v>
      </c>
      <c r="C61" s="5" t="str">
        <f>VLOOKUP($B61,'הצעת מחיר כללית'!$B$5:$E$147,2,0)</f>
        <v>אלבום מסכם</v>
      </c>
      <c r="D61" s="5" t="str">
        <f>VLOOKUP($B61,'הצעת מחיר כללית'!$B$5:$E$147,3,0)</f>
        <v>אלבום</v>
      </c>
      <c r="E61" s="66">
        <f>VLOOKUP($B61,'הצעת מחיר כללית'!$B$5:$E$147,4,0)</f>
        <v>0</v>
      </c>
      <c r="F61" s="6">
        <v>1</v>
      </c>
      <c r="G61" s="24">
        <f t="shared" si="5"/>
        <v>0</v>
      </c>
      <c r="H61" s="50">
        <f t="shared" si="6"/>
        <v>0</v>
      </c>
    </row>
    <row r="62" spans="1:8">
      <c r="A62" s="118"/>
      <c r="B62" s="44">
        <v>11.6</v>
      </c>
      <c r="C62" s="5" t="str">
        <f>VLOOKUP($B62,'הצעת מחיר כללית'!$B$5:$E$147,2,0)</f>
        <v>גיבוי בענן לכל התמונות</v>
      </c>
      <c r="D62" s="5"/>
      <c r="E62" s="66">
        <f>VLOOKUP($B62,'הצעת מחיר כללית'!$B$5:$E$147,4,0)</f>
        <v>0</v>
      </c>
      <c r="F62" s="6">
        <v>1</v>
      </c>
      <c r="G62" s="24">
        <f t="shared" si="5"/>
        <v>0</v>
      </c>
      <c r="H62" s="50">
        <f t="shared" si="6"/>
        <v>0</v>
      </c>
    </row>
    <row r="63" spans="1:8" ht="34.5" customHeight="1">
      <c r="A63" s="126" t="s">
        <v>110</v>
      </c>
      <c r="B63" s="44">
        <v>12.1</v>
      </c>
      <c r="C63" s="5" t="str">
        <f>VLOOKUP($B63,'הצעת מחיר כללית'!$B$5:$E$147,2,0)</f>
        <v>תאי שירותים כימיים + נייר טואלט</v>
      </c>
      <c r="D63" s="5" t="str">
        <f>VLOOKUP($B63,'הצעת מחיר כללית'!$B$5:$E$147,3,0)</f>
        <v>תא אחד</v>
      </c>
      <c r="E63" s="66">
        <f>VLOOKUP($B63,'הצעת מחיר כללית'!$B$5:$E$147,4,0)</f>
        <v>0</v>
      </c>
      <c r="F63" s="6">
        <v>5</v>
      </c>
      <c r="G63" s="24">
        <f t="shared" si="5"/>
        <v>0</v>
      </c>
      <c r="H63" s="50">
        <f t="shared" si="6"/>
        <v>0</v>
      </c>
    </row>
    <row r="64" spans="1:8" ht="39.75" customHeight="1">
      <c r="A64" s="127"/>
      <c r="B64" s="44">
        <v>12.2</v>
      </c>
      <c r="C64" s="5" t="str">
        <f>VLOOKUP($B64,'הצעת מחיר כללית'!$B$5:$E$147,2,0)</f>
        <v>מעמד נטילת ידיים דו"צ (ללא צנרת) + נייר</v>
      </c>
      <c r="D64" s="5" t="str">
        <f>VLOOKUP($B64,'הצעת מחיר כללית'!$B$5:$E$147,3,0)</f>
        <v>עמדה אחת</v>
      </c>
      <c r="E64" s="66">
        <f>VLOOKUP($B64,'הצעת מחיר כללית'!$B$5:$E$147,4,0)</f>
        <v>0</v>
      </c>
      <c r="F64" s="6">
        <v>1</v>
      </c>
      <c r="G64" s="24">
        <f t="shared" si="5"/>
        <v>0</v>
      </c>
      <c r="H64" s="50">
        <f t="shared" si="6"/>
        <v>0</v>
      </c>
    </row>
    <row r="65" spans="1:13">
      <c r="A65" s="127"/>
      <c r="B65" s="44">
        <v>12.3</v>
      </c>
      <c r="C65" s="5" t="str">
        <f>VLOOKUP($B65,'הצעת מחיר כללית'!$B$5:$E$147,2,0)</f>
        <v>תאי שירותים לנכים</v>
      </c>
      <c r="D65" s="5" t="str">
        <f>VLOOKUP($B65,'הצעת מחיר כללית'!$B$5:$E$147,3,0)</f>
        <v>תא אחד</v>
      </c>
      <c r="E65" s="66">
        <f>VLOOKUP($B65,'הצעת מחיר כללית'!$B$5:$E$147,4,0)</f>
        <v>0</v>
      </c>
      <c r="F65" s="6">
        <v>2</v>
      </c>
      <c r="G65" s="24">
        <f t="shared" si="5"/>
        <v>0</v>
      </c>
      <c r="H65" s="50">
        <f t="shared" si="6"/>
        <v>0</v>
      </c>
    </row>
    <row r="66" spans="1:13">
      <c r="A66" s="128"/>
      <c r="B66" s="44">
        <v>12.4</v>
      </c>
      <c r="C66" s="5" t="str">
        <f>VLOOKUP($B66,'הצעת מחיר כללית'!$B$5:$E$147,2,0)</f>
        <v>הובלה, הקמה ופירוק</v>
      </c>
      <c r="D66" s="5" t="str">
        <f>VLOOKUP($B66,'הצעת מחיר כללית'!$B$5:$E$147,3,0)</f>
        <v>כלל האירוע</v>
      </c>
      <c r="E66" s="66">
        <f>VLOOKUP($B66,'הצעת מחיר כללית'!$B$5:$E$147,4,0)</f>
        <v>0</v>
      </c>
      <c r="F66" s="6">
        <v>1</v>
      </c>
      <c r="G66" s="24">
        <f t="shared" si="5"/>
        <v>0</v>
      </c>
      <c r="H66" s="50">
        <f t="shared" si="6"/>
        <v>0</v>
      </c>
    </row>
    <row r="67" spans="1:13" ht="35.25" customHeight="1">
      <c r="A67" s="120" t="s">
        <v>189</v>
      </c>
      <c r="B67" s="44">
        <v>13.1</v>
      </c>
      <c r="C67" s="5" t="str">
        <f>VLOOKUP($B67,'הצעת מחיר כללית'!$B$5:$E$147,2,0)</f>
        <v>שמירה מתחילת הקמה ועד סיום פירוק</v>
      </c>
      <c r="D67" s="5" t="str">
        <f>VLOOKUP($B67,'הצעת מחיר כללית'!$B$5:$E$147,3,0)</f>
        <v>שומר אחד</v>
      </c>
      <c r="E67" s="66">
        <f>VLOOKUP($B67,'הצעת מחיר כללית'!$B$5:$E$147,4,0)</f>
        <v>0</v>
      </c>
      <c r="F67" s="6">
        <v>2</v>
      </c>
      <c r="G67" s="24">
        <f t="shared" si="5"/>
        <v>0</v>
      </c>
      <c r="H67" s="50">
        <f t="shared" si="6"/>
        <v>0</v>
      </c>
      <c r="M67" s="15"/>
    </row>
    <row r="68" spans="1:13">
      <c r="A68" s="118"/>
      <c r="B68" s="44">
        <v>13.2</v>
      </c>
      <c r="C68" s="5" t="str">
        <f>VLOOKUP($B68,'הצעת מחיר כללית'!$B$5:$E$147,2,0)</f>
        <v>פועלי במה</v>
      </c>
      <c r="D68" s="5" t="str">
        <f>VLOOKUP($B68,'הצעת מחיר כללית'!$B$5:$E$147,3,0)</f>
        <v>פועל אחד ליום עבודה</v>
      </c>
      <c r="E68" s="66">
        <f>VLOOKUP($B68,'הצעת מחיר כללית'!$B$5:$E$147,4,0)</f>
        <v>0</v>
      </c>
      <c r="F68" s="6">
        <v>9</v>
      </c>
      <c r="G68" s="24">
        <f t="shared" si="5"/>
        <v>0</v>
      </c>
      <c r="H68" s="50">
        <f t="shared" si="6"/>
        <v>0</v>
      </c>
    </row>
    <row r="69" spans="1:13">
      <c r="A69" s="118"/>
      <c r="B69" s="44">
        <v>13.3</v>
      </c>
      <c r="C69" s="5" t="str">
        <f>VLOOKUP($B69,'הצעת מחיר כללית'!$B$5:$E$147,2,0)</f>
        <v>סדרנים / דיילות</v>
      </c>
      <c r="D69" s="5" t="str">
        <f>VLOOKUP($B69,'הצעת מחיר כללית'!$B$5:$E$147,3,0)</f>
        <v>דייל אחד ליום עבודה</v>
      </c>
      <c r="E69" s="66">
        <f>VLOOKUP($B69,'הצעת מחיר כללית'!$B$5:$E$147,4,0)</f>
        <v>0</v>
      </c>
      <c r="F69" s="6">
        <v>20</v>
      </c>
      <c r="G69" s="24">
        <f t="shared" si="5"/>
        <v>0</v>
      </c>
      <c r="H69" s="50">
        <f t="shared" si="6"/>
        <v>0</v>
      </c>
    </row>
    <row r="70" spans="1:13">
      <c r="A70" s="119"/>
      <c r="B70" s="44">
        <v>13.4</v>
      </c>
      <c r="C70" s="5" t="str">
        <f>VLOOKUP($B70,'הצעת מחיר כללית'!$B$5:$E$147,2,0)</f>
        <v>ניקיון למחרת הטקס</v>
      </c>
      <c r="D70" s="5" t="str">
        <f>VLOOKUP($B70,'הצעת מחיר כללית'!$B$5:$E$147,3,0)</f>
        <v>פועל ניקיון ליום עבודה</v>
      </c>
      <c r="E70" s="66">
        <f>VLOOKUP($B70,'הצעת מחיר כללית'!$B$5:$E$147,4,0)</f>
        <v>0</v>
      </c>
      <c r="F70" s="6">
        <v>3</v>
      </c>
      <c r="G70" s="24">
        <f t="shared" si="5"/>
        <v>0</v>
      </c>
      <c r="H70" s="50">
        <f t="shared" si="6"/>
        <v>0</v>
      </c>
    </row>
    <row r="71" spans="1:13" ht="27.75" customHeight="1">
      <c r="A71" s="74" t="s">
        <v>123</v>
      </c>
      <c r="B71" s="44">
        <v>14.1</v>
      </c>
      <c r="C71" s="5" t="str">
        <f>VLOOKUP($B71,'הצעת מחיר כללית'!$B$5:$E$147,2,0)</f>
        <v>הזמנות</v>
      </c>
      <c r="D71" s="5" t="str">
        <f>VLOOKUP($B71,'הצעת מחיר כללית'!$B$5:$E$147,3,0)</f>
        <v>הדפסת הזמנה אחת - עד 1,000 יחידות</v>
      </c>
      <c r="E71" s="66">
        <f>VLOOKUP($B71,'הצעת מחיר כללית'!$B$5:$E$147,4,0)</f>
        <v>0</v>
      </c>
      <c r="F71" s="6">
        <v>1000</v>
      </c>
      <c r="G71" s="24">
        <f t="shared" si="5"/>
        <v>0</v>
      </c>
      <c r="H71" s="50">
        <f t="shared" si="6"/>
        <v>0</v>
      </c>
    </row>
    <row r="72" spans="1:13" ht="18" customHeight="1">
      <c r="A72" s="72" t="s">
        <v>125</v>
      </c>
      <c r="B72" s="44">
        <v>15.1</v>
      </c>
      <c r="C72" s="5">
        <f>VLOOKUP($B72,'הצעת מחיר כללית'!$B$5:$E$147,2,0)</f>
        <v>0</v>
      </c>
      <c r="D72" s="5">
        <f>VLOOKUP($B72,'הצעת מחיר כללית'!$B$5:$E$147,3,0)</f>
        <v>0</v>
      </c>
      <c r="E72" s="66">
        <f>VLOOKUP($B72,'הצעת מחיר כללית'!$B$5:$E$147,4,0)</f>
        <v>0</v>
      </c>
      <c r="F72" s="6">
        <v>0</v>
      </c>
      <c r="G72" s="24">
        <f t="shared" ref="G72:G74" si="9">E72*F72</f>
        <v>0</v>
      </c>
      <c r="H72" s="50">
        <f t="shared" si="6"/>
        <v>0</v>
      </c>
    </row>
    <row r="73" spans="1:13" ht="16.5" customHeight="1">
      <c r="A73" s="72" t="s">
        <v>126</v>
      </c>
      <c r="B73" s="44">
        <v>15.2</v>
      </c>
      <c r="C73" s="5">
        <f>VLOOKUP($B73,'הצעת מחיר כללית'!$B$5:$E$147,2,0)</f>
        <v>0</v>
      </c>
      <c r="D73" s="5">
        <f>VLOOKUP($B73,'הצעת מחיר כללית'!$B$5:$E$147,3,0)</f>
        <v>0</v>
      </c>
      <c r="E73" s="66">
        <f>VLOOKUP($B73,'הצעת מחיר כללית'!$B$5:$E$147,4,0)</f>
        <v>0</v>
      </c>
      <c r="F73" s="6">
        <v>0</v>
      </c>
      <c r="G73" s="24">
        <f t="shared" si="9"/>
        <v>0</v>
      </c>
      <c r="H73" s="50">
        <f t="shared" si="6"/>
        <v>0</v>
      </c>
    </row>
    <row r="74" spans="1:13" ht="18.75" customHeight="1">
      <c r="A74" s="72" t="s">
        <v>127</v>
      </c>
      <c r="B74" s="44">
        <v>15.3</v>
      </c>
      <c r="C74" s="5">
        <f>VLOOKUP($B74,'הצעת מחיר כללית'!$B$5:$E$147,2,0)</f>
        <v>0</v>
      </c>
      <c r="D74" s="5">
        <f>VLOOKUP($B74,'הצעת מחיר כללית'!$B$5:$E$147,3,0)</f>
        <v>0</v>
      </c>
      <c r="E74" s="66">
        <f>VLOOKUP($B74,'הצעת מחיר כללית'!$B$5:$E$147,4,0)</f>
        <v>0</v>
      </c>
      <c r="F74" s="6">
        <v>0</v>
      </c>
      <c r="G74" s="24">
        <f t="shared" si="9"/>
        <v>0</v>
      </c>
      <c r="H74" s="50">
        <f t="shared" si="6"/>
        <v>0</v>
      </c>
    </row>
    <row r="75" spans="1:13">
      <c r="A75" s="132" t="s">
        <v>165</v>
      </c>
      <c r="B75" s="133"/>
      <c r="C75" s="133"/>
      <c r="D75" s="133"/>
      <c r="E75" s="73"/>
      <c r="F75" s="16"/>
      <c r="G75" s="79"/>
      <c r="H75" s="80"/>
    </row>
    <row r="76" spans="1:13" ht="32.25" customHeight="1">
      <c r="A76" s="23" t="s">
        <v>165</v>
      </c>
      <c r="B76" s="55" t="str">
        <f>'הצעת מחיר כללית'!B162</f>
        <v>16.14</v>
      </c>
      <c r="C76" s="138" t="str">
        <f>'הצעת מחיר כללית'!C162:D162</f>
        <v xml:space="preserve">טקס האזכרה הממלכתי לדוד בן גוריון </v>
      </c>
      <c r="D76" s="139"/>
      <c r="E76" s="66">
        <f>'הצעת מחיר כללית'!E162</f>
        <v>0</v>
      </c>
      <c r="F76" s="6">
        <v>1</v>
      </c>
      <c r="G76" s="24">
        <f t="shared" ref="G76" si="10">E76*F76</f>
        <v>0</v>
      </c>
      <c r="H76" s="50">
        <f t="shared" ref="H76" si="11">G76*$O$1</f>
        <v>0</v>
      </c>
    </row>
    <row r="77" spans="1:13">
      <c r="A77" s="33"/>
      <c r="B77" s="34"/>
      <c r="C77" s="35"/>
      <c r="D77" s="35"/>
      <c r="E77" s="35"/>
      <c r="F77" s="35"/>
      <c r="G77" s="35"/>
      <c r="H77" s="52"/>
    </row>
    <row r="78" spans="1:13" ht="19.5" thickBot="1">
      <c r="A78" s="36"/>
      <c r="B78" s="37"/>
      <c r="C78" s="41" t="s">
        <v>183</v>
      </c>
      <c r="D78" s="41"/>
      <c r="E78" s="38"/>
      <c r="F78" s="41"/>
      <c r="G78" s="38">
        <f>SUM(G4:G76)</f>
        <v>0</v>
      </c>
      <c r="H78" s="38">
        <f>SUM(H4:H76)</f>
        <v>0</v>
      </c>
    </row>
  </sheetData>
  <sheetProtection algorithmName="SHA-512" hashValue="rv09mJk40FrTvUHybDGnXjxjZlDyVwRXb1VliFQmjUVX6ECdQWw6LHzSmNrDc+rp3Kz0oHqR6/4TMEghTYT1wg==" saltValue="C2mUgqdsuqIolBOvEq8EQw==" spinCount="100000" sheet="1" objects="1" scenarios="1" selectLockedCells="1"/>
  <customSheetViews>
    <customSheetView guid="{CE1E4322-1EE4-4098-9E3A-81EDCF2F55CC}" topLeftCell="A19">
      <selection activeCell="B6" sqref="B6"/>
      <pageMargins left="0.7" right="0.7" top="0.75" bottom="0.75" header="0.3" footer="0.3"/>
      <pageSetup orientation="portrait" r:id="rId1"/>
    </customSheetView>
  </customSheetViews>
  <mergeCells count="11">
    <mergeCell ref="A21:A22"/>
    <mergeCell ref="A23:A33"/>
    <mergeCell ref="A7:A20"/>
    <mergeCell ref="A34:A49"/>
    <mergeCell ref="C76:D76"/>
    <mergeCell ref="A75:D75"/>
    <mergeCell ref="A51:A52"/>
    <mergeCell ref="A57:A62"/>
    <mergeCell ref="A63:A66"/>
    <mergeCell ref="A67:A70"/>
    <mergeCell ref="A53:A55"/>
  </mergeCells>
  <pageMargins left="0.7" right="0.7" top="0.75" bottom="0.75" header="0.3" footer="0.3"/>
  <pageSetup orientation="portrait" r:id="rId2"/>
  <ignoredErrors>
    <ignoredError sqref="B49 B30 B52 B19 B13 B42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rightToLeft="1" workbookViewId="0">
      <selection activeCell="B34" sqref="A34:XFD34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6.625" style="10" customWidth="1"/>
    <col min="8" max="8" width="15.75" style="10" customWidth="1"/>
    <col min="9" max="16384" width="9" style="10"/>
  </cols>
  <sheetData>
    <row r="1" spans="1:15">
      <c r="A1" s="81" t="s">
        <v>250</v>
      </c>
      <c r="O1" s="10">
        <v>1.17</v>
      </c>
    </row>
    <row r="2" spans="1:15">
      <c r="A2" s="40" t="s">
        <v>302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>
      <c r="A5" s="76" t="s">
        <v>3</v>
      </c>
      <c r="B5" s="5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0.75" customHeight="1">
      <c r="A6" s="74" t="s">
        <v>6</v>
      </c>
      <c r="B6" s="54">
        <v>2.1</v>
      </c>
      <c r="C6" s="5" t="str">
        <f>VLOOKUP($B6,'הצעת מחיר כללית'!$B$5:$E$147,2,0)</f>
        <v>בודק חשמל סוג 3</v>
      </c>
      <c r="D6" s="5" t="str">
        <f>VLOOKUP($B6,'הצעת מחיר כללית'!$B$5:$E$147,3,0)</f>
        <v>הגעת בודק - עד שתי הגעות לאירוע</v>
      </c>
      <c r="E6" s="66">
        <f>VLOOKUP($B6,'הצעת מחיר כללית'!$B$5:$E$147,4,0)</f>
        <v>0</v>
      </c>
      <c r="F6" s="6">
        <v>1</v>
      </c>
      <c r="G6" s="24">
        <f t="shared" ref="G6:G37" si="0">E6*F6</f>
        <v>0</v>
      </c>
      <c r="H6" s="50">
        <f t="shared" ref="H6:H37" si="1">G6*$O$1</f>
        <v>0</v>
      </c>
    </row>
    <row r="7" spans="1:15">
      <c r="A7" s="120" t="s">
        <v>8</v>
      </c>
      <c r="B7" s="54">
        <v>3.1</v>
      </c>
      <c r="C7" s="5" t="str">
        <f>VLOOKUP($B7,'הצעת מחיר כללית'!$B$5:$E$147,2,0)</f>
        <v>הגברה לקהל</v>
      </c>
      <c r="D7" s="5" t="str">
        <f>VLOOKUP($B7,'הצעת מחיר כללית'!$B$5:$E$147,3,0)</f>
        <v>הגברה לעד - 500 איש</v>
      </c>
      <c r="E7" s="66">
        <f>VLOOKUP($B7,'הצעת מחיר כללית'!$B$5:$E$147,4,0)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18"/>
      <c r="B8" s="54">
        <v>3.5</v>
      </c>
      <c r="C8" s="5" t="str">
        <f>VLOOKUP($B8,'הצעת מחיר כללית'!$B$5:$E$147,2,0)</f>
        <v>CD למוזיקה</v>
      </c>
      <c r="D8" s="5" t="str">
        <f>VLOOKUP($B8,'הצעת מחיר כללית'!$B$5:$E$147,3,0)</f>
        <v>CD אחד</v>
      </c>
      <c r="E8" s="66">
        <f>VLOOKUP($B8,'הצעת מחיר כללית'!$B$5:$E$147,4,0)</f>
        <v>0</v>
      </c>
      <c r="F8" s="6">
        <v>1</v>
      </c>
      <c r="G8" s="24">
        <f t="shared" si="0"/>
        <v>0</v>
      </c>
      <c r="H8" s="50">
        <f t="shared" si="1"/>
        <v>0</v>
      </c>
    </row>
    <row r="9" spans="1:15">
      <c r="A9" s="118"/>
      <c r="B9" s="54">
        <v>3.6</v>
      </c>
      <c r="C9" s="5" t="str">
        <f>VLOOKUP($B9,'הצעת מחיר כללית'!$B$5:$E$147,2,0)</f>
        <v>סטנדים</v>
      </c>
      <c r="D9" s="5" t="str">
        <f>VLOOKUP($B9,'הצעת מחיר כללית'!$B$5:$E$147,3,0)</f>
        <v>לכל מיקרופון</v>
      </c>
      <c r="E9" s="66">
        <f>VLOOKUP($B9,'הצעת מחיר כללית'!$B$5:$E$147,4,0)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30">
      <c r="A10" s="118"/>
      <c r="B10" s="54">
        <v>3.7</v>
      </c>
      <c r="C10" s="5" t="str">
        <f>VLOOKUP($B10,'הצעת מחיר כללית'!$B$5:$E$147,2,0)</f>
        <v>תיבת חיבורים לתקשורת מינ' 12 כניסות</v>
      </c>
      <c r="D10" s="5" t="str">
        <f>VLOOKUP($B10,'הצעת מחיר כללית'!$B$5:$E$147,3,0)</f>
        <v>תיבה אחת</v>
      </c>
      <c r="E10" s="66">
        <f>VLOOKUP($B10,'הצעת מחיר כללית'!$B$5:$E$147,4,0)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0">
      <c r="A11" s="118"/>
      <c r="B11" s="54">
        <v>3.9</v>
      </c>
      <c r="C11" s="5" t="str">
        <f>VLOOKUP($B11,'הצעת מחיר כללית'!$B$5:$E$147,2,0)</f>
        <v>מיקרופון עיפרון שולחני לפודיום נאומים</v>
      </c>
      <c r="D11" s="5" t="str">
        <f>VLOOKUP($B11,'הצעת מחיר כללית'!$B$5:$E$147,3,0)</f>
        <v>מיקרופון אחד</v>
      </c>
      <c r="E11" s="66">
        <f>VLOOKUP($B11,'הצעת מחיר כללית'!$B$5:$E$147,4,0)</f>
        <v>0</v>
      </c>
      <c r="F11" s="6">
        <v>2</v>
      </c>
      <c r="G11" s="24">
        <f t="shared" si="0"/>
        <v>0</v>
      </c>
      <c r="H11" s="50">
        <f t="shared" si="1"/>
        <v>0</v>
      </c>
    </row>
    <row r="12" spans="1:15">
      <c r="A12" s="118"/>
      <c r="B12" s="54" t="s">
        <v>198</v>
      </c>
      <c r="C12" s="5" t="str">
        <f>VLOOKUP($B12,'הצעת מחיר כללית'!$B$5:$E$147,2,0)</f>
        <v>מיקרופון דינאמי</v>
      </c>
      <c r="D12" s="5" t="str">
        <f>VLOOKUP($B12,'הצעת מחיר כללית'!$B$5:$E$147,3,0)</f>
        <v>מיקרופון אחד</v>
      </c>
      <c r="E12" s="66">
        <f>VLOOKUP($B12,'הצעת מחיר כללית'!$B$5:$E$147,4,0)</f>
        <v>0</v>
      </c>
      <c r="F12" s="6">
        <v>3</v>
      </c>
      <c r="G12" s="24">
        <f t="shared" si="0"/>
        <v>0</v>
      </c>
      <c r="H12" s="50">
        <f t="shared" si="1"/>
        <v>0</v>
      </c>
    </row>
    <row r="13" spans="1:15">
      <c r="A13" s="118"/>
      <c r="B13" s="54">
        <v>3.11</v>
      </c>
      <c r="C13" s="5" t="str">
        <f>VLOOKUP($B13,'הצעת מחיר כללית'!$B$5:$E$147,2,0)</f>
        <v>מיקרופון פורץ+מצבר</v>
      </c>
      <c r="D13" s="5" t="str">
        <f>VLOOKUP($B13,'הצעת מחיר כללית'!$B$5:$E$147,3,0)</f>
        <v>מיקרופון אחד</v>
      </c>
      <c r="E13" s="66">
        <f>VLOOKUP($B13,'הצעת מחיר כללית'!$B$5:$E$147,4,0)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ht="30">
      <c r="A14" s="118"/>
      <c r="B14" s="54">
        <v>3.12</v>
      </c>
      <c r="C14" s="5" t="str">
        <f>VLOOKUP($B14,'הצעת מחיר כללית'!$B$5:$E$147,2,0)</f>
        <v>מיקרופון על סטנד למפקד משמר כבוד</v>
      </c>
      <c r="D14" s="5" t="str">
        <f>VLOOKUP($B14,'הצעת מחיר כללית'!$B$5:$E$147,3,0)</f>
        <v>מיקרופון אחד</v>
      </c>
      <c r="E14" s="66">
        <f>VLOOKUP($B14,'הצעת מחיר כללית'!$B$5:$E$147,4,0)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>
      <c r="A15" s="118"/>
      <c r="B15" s="54">
        <v>3.15</v>
      </c>
      <c r="C15" s="5" t="str">
        <f>VLOOKUP($B15,'הצעת מחיר כללית'!$B$5:$E$147,2,0)</f>
        <v>אוזניה למנחה</v>
      </c>
      <c r="D15" s="5" t="str">
        <f>VLOOKUP($B15,'הצעת מחיר כללית'!$B$5:$E$147,3,0)</f>
        <v>אוזניה אחת</v>
      </c>
      <c r="E15" s="66">
        <f>VLOOKUP($B15,'הצעת מחיר כללית'!$B$5:$E$147,4,0)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18"/>
      <c r="B16" s="54">
        <v>3.17</v>
      </c>
      <c r="C16" s="5" t="str">
        <f>VLOOKUP($B16,'הצעת מחיר כללית'!$B$5:$E$147,2,0)</f>
        <v>חיבור לכלי נגינה</v>
      </c>
      <c r="D16" s="5" t="str">
        <f>VLOOKUP($B16,'הצעת מחיר כללית'!$B$5:$E$147,3,0)</f>
        <v>עד שלושה כלי נגינה</v>
      </c>
      <c r="E16" s="66">
        <f>VLOOKUP($B16,'הצעת מחיר כללית'!$B$5:$E$147,4,0)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45">
      <c r="A17" s="118"/>
      <c r="B17" s="54">
        <v>3.18</v>
      </c>
      <c r="C17" s="5" t="str">
        <f>VLOOKUP($B17,'הצעת מחיר כללית'!$B$5:$E$147,2,0)</f>
        <v>עמודים עם פנסים פנסי HMI לתאורת שטיפה, המתאימים לצילום טלוויזיה</v>
      </c>
      <c r="D17" s="5" t="str">
        <f>VLOOKUP($B17,'הצעת מחיר כללית'!$B$5:$E$147,3,0)</f>
        <v>עמוד  אחד</v>
      </c>
      <c r="E17" s="66">
        <f>VLOOKUP($B17,'הצעת מחיר כללית'!$B$5:$E$147,4,0)</f>
        <v>0</v>
      </c>
      <c r="F17" s="6">
        <v>2</v>
      </c>
      <c r="G17" s="24">
        <f t="shared" si="0"/>
        <v>0</v>
      </c>
      <c r="H17" s="50">
        <f t="shared" si="1"/>
        <v>0</v>
      </c>
    </row>
    <row r="18" spans="1:8" ht="30">
      <c r="A18" s="118"/>
      <c r="B18" s="54">
        <v>3.19</v>
      </c>
      <c r="C18" s="5" t="str">
        <f>VLOOKUP($B18,'הצעת מחיר כללית'!$B$5:$E$147,2,0)</f>
        <v>גנרטור עד 250 KVA+ סולר + כבל 100 מ' + חיבורי חשמל</v>
      </c>
      <c r="D18" s="5" t="str">
        <f>VLOOKUP($B18,'הצעת מחיר כללית'!$B$5:$E$147,3,0)</f>
        <v>יום אחד</v>
      </c>
      <c r="E18" s="66">
        <f>VLOOKUP($B18,'הצעת מחיר כללית'!$B$5:$E$147,4,0)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45">
      <c r="A19" s="118"/>
      <c r="B19" s="54" t="s">
        <v>199</v>
      </c>
      <c r="C19" s="5" t="str">
        <f>VLOOKUP($B19,'הצעת מחיר כללית'!$B$5:$E$147,2,0)</f>
        <v>גנרטור גיבוי עד 100 KVA+ סולר + כבל 100 מ' + חיבורי חשמל</v>
      </c>
      <c r="D19" s="5" t="str">
        <f>VLOOKUP($B19,'הצעת מחיר כללית'!$B$5:$E$147,3,0)</f>
        <v>יום אחד</v>
      </c>
      <c r="E19" s="66">
        <f>VLOOKUP($B19,'הצעת מחיר כללית'!$B$5:$E$147,4,0)</f>
        <v>0</v>
      </c>
      <c r="F19" s="6">
        <v>1</v>
      </c>
      <c r="G19" s="24">
        <f t="shared" si="0"/>
        <v>0</v>
      </c>
      <c r="H19" s="50">
        <f t="shared" si="1"/>
        <v>0</v>
      </c>
    </row>
    <row r="20" spans="1:8">
      <c r="A20" s="126" t="s">
        <v>33</v>
      </c>
      <c r="B20" s="54">
        <v>4.0999999999999996</v>
      </c>
      <c r="C20" s="5" t="str">
        <f>VLOOKUP($B20,'הצעת מחיר כללית'!$B$5:$E$147,2,0)</f>
        <v>בקבוקי מים</v>
      </c>
      <c r="D20" s="5" t="str">
        <f>VLOOKUP($B20,'הצעת מחיר כללית'!$B$5:$E$147,3,0)</f>
        <v>בקבוק אחד</v>
      </c>
      <c r="E20" s="66">
        <f>VLOOKUP($B20,'הצעת מחיר כללית'!$B$5:$E$147,4,0)</f>
        <v>0</v>
      </c>
      <c r="F20" s="6">
        <v>700</v>
      </c>
      <c r="G20" s="24">
        <f t="shared" si="0"/>
        <v>0</v>
      </c>
      <c r="H20" s="50">
        <f t="shared" si="1"/>
        <v>0</v>
      </c>
    </row>
    <row r="21" spans="1:8">
      <c r="A21" s="127"/>
      <c r="B21" s="54">
        <v>4.2</v>
      </c>
      <c r="C21" s="5" t="str">
        <f>VLOOKUP($B21,'הצעת מחיר כללית'!$B$5:$E$147,2,0)</f>
        <v>גלגל זר פרחים</v>
      </c>
      <c r="D21" s="5" t="str">
        <f>VLOOKUP($B21,'הצעת מחיר כללית'!$B$5:$E$147,3,0)</f>
        <v>גלגל זר אחד</v>
      </c>
      <c r="E21" s="66">
        <f>VLOOKUP($B21,'הצעת מחיר כללית'!$B$5:$E$147,4,0)</f>
        <v>0</v>
      </c>
      <c r="F21" s="6">
        <v>13</v>
      </c>
      <c r="G21" s="24">
        <f t="shared" si="0"/>
        <v>0</v>
      </c>
      <c r="H21" s="50">
        <f t="shared" si="1"/>
        <v>0</v>
      </c>
    </row>
    <row r="22" spans="1:8">
      <c r="A22" s="128"/>
      <c r="B22" s="54">
        <v>4.3</v>
      </c>
      <c r="C22" s="5" t="str">
        <f>VLOOKUP($B22,'הצעת מחיר כללית'!$B$5:$E$147,2,0)</f>
        <v>סידורי פרחים - גובה 100 ס"מ</v>
      </c>
      <c r="D22" s="5" t="str">
        <f>VLOOKUP($B22,'הצעת מחיר כללית'!$B$5:$E$147,3,0)</f>
        <v>סידור פרחים אחד</v>
      </c>
      <c r="E22" s="66">
        <f>VLOOKUP($B22,'הצעת מחיר כללית'!$B$5:$E$147,4,0)</f>
        <v>0</v>
      </c>
      <c r="F22" s="6">
        <v>4</v>
      </c>
      <c r="G22" s="24">
        <f t="shared" si="0"/>
        <v>0</v>
      </c>
      <c r="H22" s="50">
        <f t="shared" si="1"/>
        <v>0</v>
      </c>
    </row>
    <row r="23" spans="1:8">
      <c r="A23" s="126" t="s">
        <v>39</v>
      </c>
      <c r="B23" s="54">
        <v>5.0999999999999996</v>
      </c>
      <c r="C23" s="5" t="str">
        <f>VLOOKUP($B23,'הצעת מחיר כללית'!$B$5:$E$147,2,0)</f>
        <v>מקלטי שמיעה</v>
      </c>
      <c r="D23" s="5" t="str">
        <f>VLOOKUP($B23,'הצעת מחיר כללית'!$B$5:$E$147,3,0)</f>
        <v>מקלט אחד</v>
      </c>
      <c r="E23" s="66">
        <f>VLOOKUP($B23,'הצעת מחיר כללית'!$B$5:$E$147,4,0)</f>
        <v>0</v>
      </c>
      <c r="F23" s="6">
        <v>30</v>
      </c>
      <c r="G23" s="24">
        <f t="shared" si="0"/>
        <v>0</v>
      </c>
      <c r="H23" s="50">
        <f t="shared" si="1"/>
        <v>0</v>
      </c>
    </row>
    <row r="24" spans="1:8">
      <c r="A24" s="127"/>
      <c r="B24" s="54">
        <v>5.2</v>
      </c>
      <c r="C24" s="5" t="str">
        <f>VLOOKUP($B24,'הצעת מחיר כללית'!$B$5:$E$147,2,0)</f>
        <v>אוזניות</v>
      </c>
      <c r="D24" s="5" t="str">
        <f>VLOOKUP($B24,'הצעת מחיר כללית'!$B$5:$E$147,3,0)</f>
        <v>זוג אחד</v>
      </c>
      <c r="E24" s="66">
        <f>VLOOKUP($B24,'הצעת מחיר כללית'!$B$5:$E$147,4,0)</f>
        <v>0</v>
      </c>
      <c r="F24" s="6">
        <v>20</v>
      </c>
      <c r="G24" s="24">
        <f t="shared" si="0"/>
        <v>0</v>
      </c>
      <c r="H24" s="50">
        <f t="shared" si="1"/>
        <v>0</v>
      </c>
    </row>
    <row r="25" spans="1:8">
      <c r="A25" s="127"/>
      <c r="B25" s="54">
        <v>5.3</v>
      </c>
      <c r="C25" s="5" t="str">
        <f>VLOOKUP($B25,'הצעת מחיר כללית'!$B$5:$E$147,2,0)</f>
        <v>לולאות השראה</v>
      </c>
      <c r="D25" s="5" t="str">
        <f>VLOOKUP($B25,'הצעת מחיר כללית'!$B$5:$E$147,3,0)</f>
        <v>לולאה אחת</v>
      </c>
      <c r="E25" s="66">
        <f>VLOOKUP($B25,'הצעת מחיר כללית'!$B$5:$E$147,4,0)</f>
        <v>0</v>
      </c>
      <c r="F25" s="6">
        <v>10</v>
      </c>
      <c r="G25" s="24">
        <f t="shared" si="0"/>
        <v>0</v>
      </c>
      <c r="H25" s="50">
        <f t="shared" si="1"/>
        <v>0</v>
      </c>
    </row>
    <row r="26" spans="1:8">
      <c r="A26" s="127"/>
      <c r="B26" s="54">
        <v>5.4</v>
      </c>
      <c r="C26" s="5" t="str">
        <f>VLOOKUP($B26,'הצעת מחיר כללית'!$B$5:$E$147,2,0)</f>
        <v xml:space="preserve">מערכת הכוונה קולית </v>
      </c>
      <c r="D26" s="5" t="str">
        <f>VLOOKUP($B26,'הצעת מחיר כללית'!$B$5:$E$147,3,0)</f>
        <v xml:space="preserve">מערכת אחת  </v>
      </c>
      <c r="E26" s="66">
        <f>VLOOKUP($B26,'הצעת מחיר כללית'!$B$5:$E$147,4,0)</f>
        <v>0</v>
      </c>
      <c r="F26" s="6">
        <v>1</v>
      </c>
      <c r="G26" s="24">
        <f t="shared" si="0"/>
        <v>0</v>
      </c>
      <c r="H26" s="50">
        <f t="shared" si="1"/>
        <v>0</v>
      </c>
    </row>
    <row r="27" spans="1:8" ht="30">
      <c r="A27" s="127"/>
      <c r="B27" s="54">
        <v>5.5</v>
      </c>
      <c r="C27" s="5" t="str">
        <f>VLOOKUP($B27,'הצעת מחיר כללית'!$B$5:$E$147,2,0)</f>
        <v>מסך פלזמה 50' לתמלול האירוע, על סטנד</v>
      </c>
      <c r="D27" s="5" t="str">
        <f>VLOOKUP($B27,'הצעת מחיר כללית'!$B$5:$E$147,3,0)</f>
        <v>מסך אחד</v>
      </c>
      <c r="E27" s="66">
        <f>VLOOKUP($B27,'הצעת מחיר כללית'!$B$5:$E$147,4,0)</f>
        <v>0</v>
      </c>
      <c r="F27" s="6">
        <v>2</v>
      </c>
      <c r="G27" s="24">
        <f t="shared" si="0"/>
        <v>0</v>
      </c>
      <c r="H27" s="50">
        <f t="shared" si="1"/>
        <v>0</v>
      </c>
    </row>
    <row r="28" spans="1:8" ht="30">
      <c r="A28" s="127"/>
      <c r="B28" s="54">
        <v>5.6</v>
      </c>
      <c r="C28" s="5" t="str">
        <f>VLOOKUP($B28,'הצעת מחיר כללית'!$B$5:$E$147,2,0)</f>
        <v>מחשב להקרנת הטקסט + מפעיל + מתמלל</v>
      </c>
      <c r="D28" s="5" t="str">
        <f>VLOOKUP($B28,'הצעת מחיר כללית'!$B$5:$E$147,3,0)</f>
        <v>מחשב אחד + מפעיל + מתמלל</v>
      </c>
      <c r="E28" s="66">
        <f>VLOOKUP($B28,'הצעת מחיר כללית'!$B$5:$E$147,4,0)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>
      <c r="A29" s="127"/>
      <c r="B29" s="54">
        <v>5.9</v>
      </c>
      <c r="C29" s="5" t="str">
        <f>VLOOKUP($B29,'הצעת מחיר כללית'!$B$5:$E$147,2,0)</f>
        <v>מערכת עזר לשמיעה</v>
      </c>
      <c r="D29" s="5" t="str">
        <f>VLOOKUP($B29,'הצעת מחיר כללית'!$B$5:$E$147,3,0)</f>
        <v>מערכת אחת</v>
      </c>
      <c r="E29" s="66">
        <f>VLOOKUP($B29,'הצעת מחיר כללית'!$B$5:$E$147,4,0)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>
      <c r="A30" s="127"/>
      <c r="B30" s="54" t="s">
        <v>201</v>
      </c>
      <c r="C30" s="5" t="str">
        <f>VLOOKUP($B30,'הצעת מחיר כללית'!$B$5:$E$147,2,0)</f>
        <v>טכנאי</v>
      </c>
      <c r="D30" s="5" t="str">
        <f>VLOOKUP($B30,'הצעת מחיר כללית'!$B$5:$E$147,3,0)</f>
        <v>טכנאי אחד</v>
      </c>
      <c r="E30" s="66">
        <f>VLOOKUP($B30,'הצעת מחיר כללית'!$B$5:$E$147,4,0)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27"/>
      <c r="B31" s="54">
        <v>5.1100000000000003</v>
      </c>
      <c r="C31" s="5" t="str">
        <f>VLOOKUP($B31,'הצעת מחיר כללית'!$B$5:$E$147,2,0)</f>
        <v>מושבים מותאמים</v>
      </c>
      <c r="D31" s="5" t="str">
        <f>VLOOKUP($B31,'הצעת מחיר כללית'!$B$5:$E$147,3,0)</f>
        <v>מושב אחד</v>
      </c>
      <c r="E31" s="66">
        <f>VLOOKUP($B31,'הצעת מחיר כללית'!$B$5:$E$147,4,0)</f>
        <v>0</v>
      </c>
      <c r="F31" s="6">
        <v>50</v>
      </c>
      <c r="G31" s="24">
        <f t="shared" si="0"/>
        <v>0</v>
      </c>
      <c r="H31" s="50">
        <f t="shared" si="1"/>
        <v>0</v>
      </c>
    </row>
    <row r="32" spans="1:8">
      <c r="A32" s="127"/>
      <c r="B32" s="54">
        <v>5.12</v>
      </c>
      <c r="C32" s="5" t="str">
        <f>VLOOKUP($B32,'הצעת מחיר כללית'!$B$5:$E$147,2,0)</f>
        <v>שילוט הכוונה</v>
      </c>
      <c r="D32" s="5" t="str">
        <f>VLOOKUP($B32,'הצעת מחיר כללית'!$B$5:$E$147,3,0)</f>
        <v>למתחם כולו</v>
      </c>
      <c r="E32" s="66">
        <f>VLOOKUP($B32,'הצעת מחיר כללית'!$B$5:$E$147,4,0)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>
      <c r="A33" s="127"/>
      <c r="B33" s="54">
        <v>5.13</v>
      </c>
      <c r="C33" s="5" t="str">
        <f>VLOOKUP($B33,'הצעת מחיר כללית'!$B$5:$E$147,2,0)</f>
        <v>תרגום לשפת הסימנים</v>
      </c>
      <c r="D33" s="5" t="str">
        <f>VLOOKUP($B33,'הצעת מחיר כללית'!$B$5:$E$147,3,0)</f>
        <v>מתרגם אחד</v>
      </c>
      <c r="E33" s="66">
        <f>VLOOKUP($B33,'הצעת מחיר כללית'!$B$5:$E$147,4,0)</f>
        <v>0</v>
      </c>
      <c r="F33" s="6">
        <v>1</v>
      </c>
      <c r="G33" s="24">
        <f t="shared" si="0"/>
        <v>0</v>
      </c>
      <c r="H33" s="50">
        <f t="shared" si="1"/>
        <v>0</v>
      </c>
    </row>
    <row r="34" spans="1:8">
      <c r="A34" s="118" t="s">
        <v>59</v>
      </c>
      <c r="B34" s="54">
        <v>6.2</v>
      </c>
      <c r="C34" s="5" t="str">
        <f>VLOOKUP($B34,'הצעת מחיר כללית'!$B$5:$E$147,2,0)</f>
        <v>תרנים לדגלים</v>
      </c>
      <c r="D34" s="5" t="str">
        <f>VLOOKUP($B34,'הצעת מחיר כללית'!$B$5:$E$147,3,0)</f>
        <v>תורן אחד</v>
      </c>
      <c r="E34" s="66">
        <f>VLOOKUP($B34,'הצעת מחיר כללית'!$B$5:$E$147,4,0)</f>
        <v>0</v>
      </c>
      <c r="F34" s="6">
        <v>40</v>
      </c>
      <c r="G34" s="24">
        <f t="shared" si="0"/>
        <v>0</v>
      </c>
      <c r="H34" s="50">
        <f t="shared" si="1"/>
        <v>0</v>
      </c>
    </row>
    <row r="35" spans="1:8">
      <c r="A35" s="118"/>
      <c r="B35" s="54">
        <v>6.3</v>
      </c>
      <c r="C35" s="5" t="str">
        <f>VLOOKUP($B35,'הצעת מחיר כללית'!$B$5:$E$147,2,0)</f>
        <v>דגלי לאום על מוטות (6 מ')</v>
      </c>
      <c r="D35" s="5" t="str">
        <f>VLOOKUP($B35,'הצעת מחיר כללית'!$B$5:$E$147,3,0)</f>
        <v>דגל על מוט</v>
      </c>
      <c r="E35" s="66">
        <f>VLOOKUP($B35,'הצעת מחיר כללית'!$B$5:$E$147,4,0)</f>
        <v>0</v>
      </c>
      <c r="F35" s="6">
        <v>40</v>
      </c>
      <c r="G35" s="24">
        <f t="shared" si="0"/>
        <v>0</v>
      </c>
      <c r="H35" s="50">
        <f t="shared" si="1"/>
        <v>0</v>
      </c>
    </row>
    <row r="36" spans="1:8" ht="46.5" customHeight="1">
      <c r="A36" s="118"/>
      <c r="B36" s="54" t="s">
        <v>284</v>
      </c>
      <c r="C36" s="5" t="str">
        <f>VLOOKUP($B36,'הצעת מחיר כללית'!$B$5:$E$147,2,0)</f>
        <v xml:space="preserve">במה 3.60X2.50 מטר + מעקות + ציפוי שטיח כחול + כיסוי מסביב בבד כחול </v>
      </c>
      <c r="D36" s="5" t="str">
        <f>VLOOKUP($B36,'הצעת מחיר כללית'!$B$5:$E$147,3,0)</f>
        <v>מחיר למטר</v>
      </c>
      <c r="E36" s="66">
        <f>VLOOKUP($B36,'הצעת מחיר כללית'!$B$5:$E$147,4,0)</f>
        <v>0</v>
      </c>
      <c r="F36" s="6">
        <v>9</v>
      </c>
      <c r="G36" s="24">
        <f t="shared" si="0"/>
        <v>0</v>
      </c>
      <c r="H36" s="50">
        <f t="shared" si="1"/>
        <v>0</v>
      </c>
    </row>
    <row r="37" spans="1:8" ht="45">
      <c r="A37" s="118"/>
      <c r="B37" s="54">
        <v>6.7</v>
      </c>
      <c r="C37" s="5" t="str">
        <f>VLOOKUP($B37,'הצעת מחיר כללית'!$B$5:$E$147,2,0)</f>
        <v>שושנות דגלים (כל שושונה כוללת 5 תרנים עד 3 מטר + דגלים לתרנים)</v>
      </c>
      <c r="D37" s="5" t="str">
        <f>VLOOKUP($B37,'הצעת מחיר כללית'!$B$5:$E$147,3,0)</f>
        <v>שושנה אחת</v>
      </c>
      <c r="E37" s="66">
        <f>VLOOKUP($B37,'הצעת מחיר כללית'!$B$5:$E$147,4,0)</f>
        <v>0</v>
      </c>
      <c r="F37" s="6">
        <v>2</v>
      </c>
      <c r="G37" s="24">
        <f t="shared" si="0"/>
        <v>0</v>
      </c>
      <c r="H37" s="50">
        <f t="shared" si="1"/>
        <v>0</v>
      </c>
    </row>
    <row r="38" spans="1:8">
      <c r="A38" s="118"/>
      <c r="B38" s="54">
        <v>6.8</v>
      </c>
      <c r="C38" s="5" t="str">
        <f>VLOOKUP($B38,'הצעת מחיר כללית'!$B$5:$E$147,2,0)</f>
        <v>פחי זבל+שקיות</v>
      </c>
      <c r="D38" s="5" t="str">
        <f>VLOOKUP($B38,'הצעת מחיר כללית'!$B$5:$E$147,3,0)</f>
        <v>פח אחד</v>
      </c>
      <c r="E38" s="66">
        <f>VLOOKUP($B38,'הצעת מחיר כללית'!$B$5:$E$147,4,0)</f>
        <v>0</v>
      </c>
      <c r="F38" s="6">
        <v>10</v>
      </c>
      <c r="G38" s="24">
        <f t="shared" ref="G38:G68" si="2">E38*F38</f>
        <v>0</v>
      </c>
      <c r="H38" s="50">
        <f t="shared" ref="H38:H68" si="3">G38*$O$1</f>
        <v>0</v>
      </c>
    </row>
    <row r="39" spans="1:8">
      <c r="A39" s="118"/>
      <c r="B39" s="54">
        <v>6.9</v>
      </c>
      <c r="C39" s="5" t="str">
        <f>VLOOKUP($B39,'הצעת מחיר כללית'!$B$5:$E$147,2,0)</f>
        <v>כסאות פלסטיק (אזוקים)</v>
      </c>
      <c r="D39" s="5" t="str">
        <f>VLOOKUP($B39,'הצעת מחיר כללית'!$B$5:$E$147,3,0)</f>
        <v>כסא אחד</v>
      </c>
      <c r="E39" s="66">
        <f>VLOOKUP($B39,'הצעת מחיר כללית'!$B$5:$E$147,4,0)</f>
        <v>0</v>
      </c>
      <c r="F39" s="6">
        <v>500</v>
      </c>
      <c r="G39" s="24">
        <f t="shared" si="2"/>
        <v>0</v>
      </c>
      <c r="H39" s="50">
        <f t="shared" si="3"/>
        <v>0</v>
      </c>
    </row>
    <row r="40" spans="1:8">
      <c r="A40" s="118"/>
      <c r="B40" s="54" t="s">
        <v>202</v>
      </c>
      <c r="C40" s="5" t="str">
        <f>VLOOKUP($B40,'הצעת מחיר כללית'!$B$5:$E$147,2,0)</f>
        <v>כסאות ברזל (ריפוד)</v>
      </c>
      <c r="D40" s="5" t="str">
        <f>VLOOKUP($B40,'הצעת מחיר כללית'!$B$5:$E$147,3,0)</f>
        <v>כסא אחד</v>
      </c>
      <c r="E40" s="66">
        <f>VLOOKUP($B40,'הצעת מחיר כללית'!$B$5:$E$147,4,0)</f>
        <v>0</v>
      </c>
      <c r="F40" s="6">
        <v>50</v>
      </c>
      <c r="G40" s="24">
        <f t="shared" si="2"/>
        <v>0</v>
      </c>
      <c r="H40" s="50">
        <f t="shared" si="3"/>
        <v>0</v>
      </c>
    </row>
    <row r="41" spans="1:8">
      <c r="A41" s="118"/>
      <c r="B41" s="54">
        <v>6.17</v>
      </c>
      <c r="C41" s="5" t="str">
        <f>VLOOKUP($B41,'הצעת מחיר כללית'!$B$5:$E$147,2,0)</f>
        <v>מאוורר גדול 32''</v>
      </c>
      <c r="D41" s="5" t="str">
        <f>VLOOKUP($B41,'הצעת מחיר כללית'!$B$5:$E$147,3,0)</f>
        <v>מאוורר אחד</v>
      </c>
      <c r="E41" s="66">
        <f>VLOOKUP($B41,'הצעת מחיר כללית'!$B$5:$E$147,4,0)</f>
        <v>0</v>
      </c>
      <c r="F41" s="6">
        <v>2</v>
      </c>
      <c r="G41" s="24">
        <f t="shared" si="2"/>
        <v>0</v>
      </c>
      <c r="H41" s="50">
        <f t="shared" si="3"/>
        <v>0</v>
      </c>
    </row>
    <row r="42" spans="1:8" ht="30">
      <c r="A42" s="118"/>
      <c r="B42" s="54">
        <v>6.19</v>
      </c>
      <c r="C42" s="5" t="str">
        <f>VLOOKUP($B42,'הצעת מחיר כללית'!$B$5:$E$147,2,0)</f>
        <v>אוהל לבן (10X12) כולל משקולות</v>
      </c>
      <c r="D42" s="5" t="str">
        <f>VLOOKUP($B42,'הצעת מחיר כללית'!$B$5:$E$147,3,0)</f>
        <v>אוהל אחד</v>
      </c>
      <c r="E42" s="66">
        <f>VLOOKUP($B42,'הצעת מחיר כללית'!$B$5:$E$147,4,0)</f>
        <v>0</v>
      </c>
      <c r="F42" s="6">
        <v>1</v>
      </c>
      <c r="G42" s="24">
        <f t="shared" si="2"/>
        <v>0</v>
      </c>
      <c r="H42" s="50">
        <f t="shared" si="3"/>
        <v>0</v>
      </c>
    </row>
    <row r="43" spans="1:8">
      <c r="A43" s="118"/>
      <c r="B43" s="54">
        <v>6.21</v>
      </c>
      <c r="C43" s="5" t="str">
        <f>VLOOKUP($B43,'הצעת מחיר כללית'!$B$5:$E$147,2,0)</f>
        <v>מהנדס קונסטרוקציה</v>
      </c>
      <c r="D43" s="5" t="str">
        <f>VLOOKUP($B43,'הצעת מחיר כללית'!$B$5:$E$147,3,0)</f>
        <v>כלל האירוע</v>
      </c>
      <c r="E43" s="66">
        <f>VLOOKUP($B43,'הצעת מחיר כללית'!$B$5:$E$147,4,0)</f>
        <v>0</v>
      </c>
      <c r="F43" s="6">
        <v>1</v>
      </c>
      <c r="G43" s="24">
        <f t="shared" si="2"/>
        <v>0</v>
      </c>
      <c r="H43" s="50">
        <f t="shared" si="3"/>
        <v>0</v>
      </c>
    </row>
    <row r="44" spans="1:8">
      <c r="A44" s="119"/>
      <c r="B44" s="54">
        <v>6.22</v>
      </c>
      <c r="C44" s="5" t="str">
        <f>VLOOKUP($B44,'הצעת מחיר כללית'!$B$5:$E$147,2,0)</f>
        <v>מנהל/ממונה בטיחות</v>
      </c>
      <c r="D44" s="5" t="str">
        <f>VLOOKUP($B44,'הצעת מחיר כללית'!$B$5:$E$147,3,0)</f>
        <v>כלל האירוע</v>
      </c>
      <c r="E44" s="66">
        <f>VLOOKUP($B44,'הצעת מחיר כללית'!$B$5:$E$147,4,0)</f>
        <v>0</v>
      </c>
      <c r="F44" s="6">
        <v>1</v>
      </c>
      <c r="G44" s="24">
        <f t="shared" si="2"/>
        <v>0</v>
      </c>
      <c r="H44" s="50">
        <f t="shared" si="3"/>
        <v>0</v>
      </c>
    </row>
    <row r="45" spans="1:8" ht="30">
      <c r="A45" s="77" t="s">
        <v>85</v>
      </c>
      <c r="B45" s="54">
        <v>7.1</v>
      </c>
      <c r="C45" s="5" t="str">
        <f>VLOOKUP($B45,'הצעת מחיר כללית'!$B$5:$E$147,2,0)</f>
        <v>מנחה מקצועי (כולל אש"ל ונסיעות)</v>
      </c>
      <c r="D45" s="5" t="str">
        <f>VLOOKUP($B45,'הצעת מחיר כללית'!$B$5:$E$147,3,0)</f>
        <v>אירוע מלא (כולל חזרה)</v>
      </c>
      <c r="E45" s="66">
        <f>VLOOKUP($B45,'הצעת מחיר כללית'!$B$5:$E$147,4,0)</f>
        <v>0</v>
      </c>
      <c r="F45" s="6">
        <v>1</v>
      </c>
      <c r="G45" s="24">
        <f t="shared" si="2"/>
        <v>0</v>
      </c>
      <c r="H45" s="50">
        <f t="shared" si="3"/>
        <v>0</v>
      </c>
    </row>
    <row r="46" spans="1:8">
      <c r="A46" s="100" t="s">
        <v>88</v>
      </c>
      <c r="B46" s="54">
        <v>8.1</v>
      </c>
      <c r="C46" s="5" t="str">
        <f>VLOOKUP($B46,'הצעת מחיר כללית'!$B$5:$E$147,2,0)</f>
        <v>אמבולנס רגיל</v>
      </c>
      <c r="D46" s="5" t="str">
        <f>VLOOKUP($B46,'הצעת מחיר כללית'!$B$5:$E$147,3,0)</f>
        <v>אמבולנס + צוות</v>
      </c>
      <c r="E46" s="66">
        <f>VLOOKUP($B46,'הצעת מחיר כללית'!$B$5:$E$147,4,0)</f>
        <v>0</v>
      </c>
      <c r="F46" s="6">
        <v>1</v>
      </c>
      <c r="G46" s="24">
        <f t="shared" si="2"/>
        <v>0</v>
      </c>
      <c r="H46" s="50">
        <f t="shared" si="3"/>
        <v>0</v>
      </c>
    </row>
    <row r="47" spans="1:8" ht="30">
      <c r="A47" s="126" t="s">
        <v>91</v>
      </c>
      <c r="B47" s="54">
        <v>9.1</v>
      </c>
      <c r="C47" s="5" t="str">
        <f>VLOOKUP($B47,'הצעת מחיר כללית'!$B$5:$E$147,2,0)</f>
        <v>קוליסות PVC לטקס 1.10X2.20 + רגל</v>
      </c>
      <c r="D47" s="5" t="str">
        <f>VLOOKUP($B47,'הצעת מחיר כללית'!$B$5:$E$147,3,0)</f>
        <v>קוליסה אחת</v>
      </c>
      <c r="E47" s="66">
        <f>VLOOKUP($B47,'הצעת מחיר כללית'!$B$5:$E$147,4,0)</f>
        <v>0</v>
      </c>
      <c r="F47" s="6">
        <v>2</v>
      </c>
      <c r="G47" s="24">
        <f t="shared" si="2"/>
        <v>0</v>
      </c>
      <c r="H47" s="50">
        <f t="shared" si="3"/>
        <v>0</v>
      </c>
    </row>
    <row r="48" spans="1:8">
      <c r="A48" s="127"/>
      <c r="B48" s="54">
        <v>9.1999999999999993</v>
      </c>
      <c r="C48" s="5" t="str">
        <f>VLOOKUP($B48,'הצעת מחיר כללית'!$B$5:$E$147,2,0)</f>
        <v>שלטי הכוונה PVC 50X50</v>
      </c>
      <c r="D48" s="5" t="str">
        <f>VLOOKUP($B48,'הצעת מחיר כללית'!$B$5:$E$147,3,0)</f>
        <v>שלט אחד</v>
      </c>
      <c r="E48" s="66">
        <f>VLOOKUP($B48,'הצעת מחיר כללית'!$B$5:$E$147,4,0)</f>
        <v>0</v>
      </c>
      <c r="F48" s="6">
        <v>10</v>
      </c>
      <c r="G48" s="24">
        <f t="shared" si="2"/>
        <v>0</v>
      </c>
      <c r="H48" s="50">
        <f t="shared" si="3"/>
        <v>0</v>
      </c>
    </row>
    <row r="49" spans="1:13">
      <c r="A49" s="127"/>
      <c r="B49" s="54">
        <v>9.3000000000000007</v>
      </c>
      <c r="C49" s="5" t="str">
        <f>VLOOKUP($B49,'הצעת מחיר כללית'!$B$5:$E$147,2,0)</f>
        <v>שלטי חירום  PVC 80X80</v>
      </c>
      <c r="D49" s="5" t="str">
        <f>VLOOKUP($B49,'הצעת מחיר כללית'!$B$5:$E$147,3,0)</f>
        <v>שלט אחד</v>
      </c>
      <c r="E49" s="66">
        <f>VLOOKUP($B49,'הצעת מחיר כללית'!$B$5:$E$147,4,0)</f>
        <v>0</v>
      </c>
      <c r="F49" s="6">
        <v>10</v>
      </c>
      <c r="G49" s="24">
        <f t="shared" si="2"/>
        <v>0</v>
      </c>
      <c r="H49" s="50">
        <f t="shared" si="3"/>
        <v>0</v>
      </c>
    </row>
    <row r="50" spans="1:13">
      <c r="A50" s="128"/>
      <c r="B50" s="54">
        <v>9.4</v>
      </c>
      <c r="C50" s="5" t="str">
        <f>VLOOKUP($B50,'הצעת מחיר כללית'!$B$5:$E$147,2,0)</f>
        <v>תליה, הרכבה ופירוק</v>
      </c>
      <c r="D50" s="5" t="str">
        <f>VLOOKUP($B50,'הצעת מחיר כללית'!$B$5:$E$147,3,0)</f>
        <v>כלל האירוע</v>
      </c>
      <c r="E50" s="66">
        <f>VLOOKUP($B50,'הצעת מחיר כללית'!$B$5:$E$147,4,0)</f>
        <v>0</v>
      </c>
      <c r="F50" s="6">
        <v>1</v>
      </c>
      <c r="G50" s="24">
        <f t="shared" si="2"/>
        <v>0</v>
      </c>
      <c r="H50" s="50">
        <f t="shared" si="3"/>
        <v>0</v>
      </c>
    </row>
    <row r="51" spans="1:13">
      <c r="A51" s="120" t="s">
        <v>98</v>
      </c>
      <c r="B51" s="54">
        <v>11.1</v>
      </c>
      <c r="C51" s="5" t="str">
        <f>VLOOKUP($B51,'הצעת מחיר כללית'!$B$5:$E$147,2,0)</f>
        <v>צילום האירוע</v>
      </c>
      <c r="D51" s="5" t="str">
        <f>VLOOKUP($B51,'הצעת מחיר כללית'!$B$5:$E$147,3,0)</f>
        <v>חצי יום עבודה</v>
      </c>
      <c r="E51" s="66">
        <f>VLOOKUP($B51,'הצעת מחיר כללית'!$B$5:$E$147,4,0)</f>
        <v>0</v>
      </c>
      <c r="F51" s="6">
        <v>1</v>
      </c>
      <c r="G51" s="24">
        <f t="shared" si="2"/>
        <v>0</v>
      </c>
      <c r="H51" s="50">
        <f t="shared" si="3"/>
        <v>0</v>
      </c>
    </row>
    <row r="52" spans="1:13">
      <c r="A52" s="118"/>
      <c r="B52" s="54">
        <v>11.2</v>
      </c>
      <c r="C52" s="5" t="str">
        <f>VLOOKUP($B52,'הצעת מחיר כללית'!$B$5:$E$147,2,0)</f>
        <v>תמונות 18X13</v>
      </c>
      <c r="D52" s="5" t="str">
        <f>VLOOKUP($B52,'הצעת מחיר כללית'!$B$5:$E$147,3,0)</f>
        <v>תמונה אחת</v>
      </c>
      <c r="E52" s="66">
        <f>VLOOKUP($B52,'הצעת מחיר כללית'!$B$5:$E$147,4,0)</f>
        <v>0</v>
      </c>
      <c r="F52" s="6">
        <v>90</v>
      </c>
      <c r="G52" s="24">
        <f t="shared" si="2"/>
        <v>0</v>
      </c>
      <c r="H52" s="50">
        <f t="shared" si="3"/>
        <v>0</v>
      </c>
    </row>
    <row r="53" spans="1:13">
      <c r="A53" s="118"/>
      <c r="B53" s="54">
        <v>11.3</v>
      </c>
      <c r="C53" s="5" t="str">
        <f>VLOOKUP($B53,'הצעת מחיר כללית'!$B$5:$E$147,2,0)</f>
        <v>כל התמונות על CD</v>
      </c>
      <c r="D53" s="5" t="str">
        <f>VLOOKUP($B53,'הצעת מחיר כללית'!$B$5:$E$147,3,0)</f>
        <v>CD אחד</v>
      </c>
      <c r="E53" s="66">
        <f>VLOOKUP($B53,'הצעת מחיר כללית'!$B$5:$E$147,4,0)</f>
        <v>0</v>
      </c>
      <c r="F53" s="6">
        <v>1</v>
      </c>
      <c r="G53" s="24">
        <f t="shared" si="2"/>
        <v>0</v>
      </c>
      <c r="H53" s="50">
        <f t="shared" si="3"/>
        <v>0</v>
      </c>
    </row>
    <row r="54" spans="1:13">
      <c r="A54" s="118"/>
      <c r="B54" s="54">
        <v>11.4</v>
      </c>
      <c r="C54" s="5" t="str">
        <f>VLOOKUP($B54,'הצעת מחיר כללית'!$B$5:$E$147,2,0)</f>
        <v>כל התמונות על DOK</v>
      </c>
      <c r="D54" s="5" t="str">
        <f>VLOOKUP($B54,'הצעת מחיר כללית'!$B$5:$E$147,3,0)</f>
        <v>DOK אחד</v>
      </c>
      <c r="E54" s="66">
        <f>VLOOKUP($B54,'הצעת מחיר כללית'!$B$5:$E$147,4,0)</f>
        <v>0</v>
      </c>
      <c r="F54" s="6">
        <v>1</v>
      </c>
      <c r="G54" s="24">
        <f t="shared" si="2"/>
        <v>0</v>
      </c>
      <c r="H54" s="50">
        <f t="shared" si="3"/>
        <v>0</v>
      </c>
    </row>
    <row r="55" spans="1:13">
      <c r="A55" s="118"/>
      <c r="B55" s="54">
        <v>11.5</v>
      </c>
      <c r="C55" s="5" t="str">
        <f>VLOOKUP($B55,'הצעת מחיר כללית'!$B$5:$E$147,2,0)</f>
        <v>אלבום מסכם</v>
      </c>
      <c r="D55" s="5" t="str">
        <f>VLOOKUP($B55,'הצעת מחיר כללית'!$B$5:$E$147,3,0)</f>
        <v>אלבום</v>
      </c>
      <c r="E55" s="66">
        <f>VLOOKUP($B55,'הצעת מחיר כללית'!$B$5:$E$147,4,0)</f>
        <v>0</v>
      </c>
      <c r="F55" s="6">
        <v>1</v>
      </c>
      <c r="G55" s="24">
        <f t="shared" si="2"/>
        <v>0</v>
      </c>
      <c r="H55" s="50">
        <f t="shared" si="3"/>
        <v>0</v>
      </c>
    </row>
    <row r="56" spans="1:13">
      <c r="A56" s="118"/>
      <c r="B56" s="54">
        <v>11.6</v>
      </c>
      <c r="C56" s="5" t="str">
        <f>VLOOKUP($B56,'הצעת מחיר כללית'!$B$5:$E$147,2,0)</f>
        <v>גיבוי בענן לכל התמונות</v>
      </c>
      <c r="D56" s="5">
        <f>VLOOKUP($B56,'הצעת מחיר כללית'!$B$5:$E$147,3,0)</f>
        <v>0</v>
      </c>
      <c r="E56" s="66">
        <f>VLOOKUP($B56,'הצעת מחיר כללית'!$B$5:$E$147,4,0)</f>
        <v>0</v>
      </c>
      <c r="F56" s="6">
        <v>1</v>
      </c>
      <c r="G56" s="24">
        <f t="shared" si="2"/>
        <v>0</v>
      </c>
      <c r="H56" s="50">
        <f t="shared" si="3"/>
        <v>0</v>
      </c>
    </row>
    <row r="57" spans="1:13" ht="30">
      <c r="A57" s="126" t="s">
        <v>110</v>
      </c>
      <c r="B57" s="54">
        <v>12.1</v>
      </c>
      <c r="C57" s="5" t="str">
        <f>VLOOKUP($B57,'הצעת מחיר כללית'!$B$5:$E$147,2,0)</f>
        <v>תאי שירותים כימיים + נייר טואלט</v>
      </c>
      <c r="D57" s="5" t="str">
        <f>VLOOKUP($B57,'הצעת מחיר כללית'!$B$5:$E$147,3,0)</f>
        <v>תא אחד</v>
      </c>
      <c r="E57" s="66">
        <f>VLOOKUP($B57,'הצעת מחיר כללית'!$B$5:$E$147,4,0)</f>
        <v>0</v>
      </c>
      <c r="F57" s="6">
        <v>5</v>
      </c>
      <c r="G57" s="24">
        <f t="shared" si="2"/>
        <v>0</v>
      </c>
      <c r="H57" s="50">
        <f t="shared" si="3"/>
        <v>0</v>
      </c>
    </row>
    <row r="58" spans="1:13" ht="30">
      <c r="A58" s="127"/>
      <c r="B58" s="54">
        <v>12.2</v>
      </c>
      <c r="C58" s="5" t="str">
        <f>VLOOKUP($B58,'הצעת מחיר כללית'!$B$5:$E$147,2,0)</f>
        <v>מעמד נטילת ידיים דו"צ (ללא צנרת) + נייר</v>
      </c>
      <c r="D58" s="5" t="str">
        <f>VLOOKUP($B58,'הצעת מחיר כללית'!$B$5:$E$147,3,0)</f>
        <v>עמדה אחת</v>
      </c>
      <c r="E58" s="66">
        <f>VLOOKUP($B58,'הצעת מחיר כללית'!$B$5:$E$147,4,0)</f>
        <v>0</v>
      </c>
      <c r="F58" s="6">
        <v>1</v>
      </c>
      <c r="G58" s="24">
        <f t="shared" si="2"/>
        <v>0</v>
      </c>
      <c r="H58" s="50">
        <f t="shared" si="3"/>
        <v>0</v>
      </c>
    </row>
    <row r="59" spans="1:13">
      <c r="A59" s="127"/>
      <c r="B59" s="54">
        <v>12.3</v>
      </c>
      <c r="C59" s="5" t="str">
        <f>VLOOKUP($B59,'הצעת מחיר כללית'!$B$5:$E$147,2,0)</f>
        <v>תאי שירותים לנכים</v>
      </c>
      <c r="D59" s="5" t="str">
        <f>VLOOKUP($B59,'הצעת מחיר כללית'!$B$5:$E$147,3,0)</f>
        <v>תא אחד</v>
      </c>
      <c r="E59" s="66">
        <f>VLOOKUP($B59,'הצעת מחיר כללית'!$B$5:$E$147,4,0)</f>
        <v>0</v>
      </c>
      <c r="F59" s="6">
        <v>2</v>
      </c>
      <c r="G59" s="24">
        <f t="shared" si="2"/>
        <v>0</v>
      </c>
      <c r="H59" s="50">
        <f t="shared" si="3"/>
        <v>0</v>
      </c>
    </row>
    <row r="60" spans="1:13">
      <c r="A60" s="128"/>
      <c r="B60" s="54">
        <v>12.4</v>
      </c>
      <c r="C60" s="5" t="str">
        <f>VLOOKUP($B60,'הצעת מחיר כללית'!$B$5:$E$147,2,0)</f>
        <v>הובלה, הקמה ופירוק</v>
      </c>
      <c r="D60" s="5" t="str">
        <f>VLOOKUP($B60,'הצעת מחיר כללית'!$B$5:$E$147,3,0)</f>
        <v>כלל האירוע</v>
      </c>
      <c r="E60" s="66">
        <f>VLOOKUP($B60,'הצעת מחיר כללית'!$B$5:$E$147,4,0)</f>
        <v>0</v>
      </c>
      <c r="F60" s="6">
        <v>1</v>
      </c>
      <c r="G60" s="24">
        <f t="shared" si="2"/>
        <v>0</v>
      </c>
      <c r="H60" s="50">
        <f t="shared" si="3"/>
        <v>0</v>
      </c>
    </row>
    <row r="61" spans="1:13" ht="35.25" customHeight="1">
      <c r="A61" s="120" t="s">
        <v>189</v>
      </c>
      <c r="B61" s="54">
        <v>13.1</v>
      </c>
      <c r="C61" s="5" t="str">
        <f>VLOOKUP($B61,'הצעת מחיר כללית'!$B$5:$E$147,2,0)</f>
        <v>שמירה מתחילת הקמה ועד סיום פירוק</v>
      </c>
      <c r="D61" s="5" t="str">
        <f>VLOOKUP($B61,'הצעת מחיר כללית'!$B$5:$E$147,3,0)</f>
        <v>שומר אחד</v>
      </c>
      <c r="E61" s="66">
        <f>VLOOKUP($B61,'הצעת מחיר כללית'!$B$5:$E$147,4,0)</f>
        <v>0</v>
      </c>
      <c r="F61" s="6">
        <v>2</v>
      </c>
      <c r="G61" s="24">
        <f t="shared" si="2"/>
        <v>0</v>
      </c>
      <c r="H61" s="50">
        <f t="shared" si="3"/>
        <v>0</v>
      </c>
      <c r="M61" s="15"/>
    </row>
    <row r="62" spans="1:13">
      <c r="A62" s="118"/>
      <c r="B62" s="54">
        <v>13.2</v>
      </c>
      <c r="C62" s="5" t="str">
        <f>VLOOKUP($B62,'הצעת מחיר כללית'!$B$5:$E$147,2,0)</f>
        <v>פועלי במה</v>
      </c>
      <c r="D62" s="5" t="str">
        <f>VLOOKUP($B62,'הצעת מחיר כללית'!$B$5:$E$147,3,0)</f>
        <v>פועל אחד ליום עבודה</v>
      </c>
      <c r="E62" s="66">
        <f>VLOOKUP($B62,'הצעת מחיר כללית'!$B$5:$E$147,4,0)</f>
        <v>0</v>
      </c>
      <c r="F62" s="6">
        <v>3</v>
      </c>
      <c r="G62" s="24">
        <f t="shared" si="2"/>
        <v>0</v>
      </c>
      <c r="H62" s="50">
        <f t="shared" si="3"/>
        <v>0</v>
      </c>
    </row>
    <row r="63" spans="1:13">
      <c r="A63" s="118"/>
      <c r="B63" s="54">
        <v>13.3</v>
      </c>
      <c r="C63" s="5" t="str">
        <f>VLOOKUP($B63,'הצעת מחיר כללית'!$B$5:$E$147,2,0)</f>
        <v>סדרנים / דיילות</v>
      </c>
      <c r="D63" s="5" t="str">
        <f>VLOOKUP($B63,'הצעת מחיר כללית'!$B$5:$E$147,3,0)</f>
        <v>דייל אחד ליום עבודה</v>
      </c>
      <c r="E63" s="66">
        <f>VLOOKUP($B63,'הצעת מחיר כללית'!$B$5:$E$147,4,0)</f>
        <v>0</v>
      </c>
      <c r="F63" s="6">
        <v>15</v>
      </c>
      <c r="G63" s="24">
        <f t="shared" si="2"/>
        <v>0</v>
      </c>
      <c r="H63" s="50">
        <f t="shared" si="3"/>
        <v>0</v>
      </c>
    </row>
    <row r="64" spans="1:13">
      <c r="A64" s="119"/>
      <c r="B64" s="54">
        <v>13.4</v>
      </c>
      <c r="C64" s="5" t="str">
        <f>VLOOKUP($B64,'הצעת מחיר כללית'!$B$5:$E$147,2,0)</f>
        <v>ניקיון למחרת הטקס</v>
      </c>
      <c r="D64" s="5" t="str">
        <f>VLOOKUP($B64,'הצעת מחיר כללית'!$B$5:$E$147,3,0)</f>
        <v>פועל ניקיון ליום עבודה</v>
      </c>
      <c r="E64" s="66">
        <f>VLOOKUP($B64,'הצעת מחיר כללית'!$B$5:$E$147,4,0)</f>
        <v>0</v>
      </c>
      <c r="F64" s="6">
        <v>2</v>
      </c>
      <c r="G64" s="24">
        <f t="shared" si="2"/>
        <v>0</v>
      </c>
      <c r="H64" s="50">
        <f t="shared" si="3"/>
        <v>0</v>
      </c>
    </row>
    <row r="65" spans="1:8" ht="30">
      <c r="A65" s="74" t="s">
        <v>123</v>
      </c>
      <c r="B65" s="54">
        <v>14.1</v>
      </c>
      <c r="C65" s="5" t="str">
        <f>VLOOKUP($B65,'הצעת מחיר כללית'!$B$5:$E$147,2,0)</f>
        <v>הזמנות</v>
      </c>
      <c r="D65" s="5" t="str">
        <f>VLOOKUP($B65,'הצעת מחיר כללית'!$B$5:$E$147,3,0)</f>
        <v>הדפסת הזמנה אחת - עד 1,000 יחידות</v>
      </c>
      <c r="E65" s="66">
        <f>VLOOKUP($B65,'הצעת מחיר כללית'!$B$5:$E$147,4,0)</f>
        <v>0</v>
      </c>
      <c r="F65" s="6">
        <v>1000</v>
      </c>
      <c r="G65" s="24">
        <f t="shared" si="2"/>
        <v>0</v>
      </c>
      <c r="H65" s="50">
        <f t="shared" si="3"/>
        <v>0</v>
      </c>
    </row>
    <row r="66" spans="1:8">
      <c r="A66" s="72" t="s">
        <v>125</v>
      </c>
      <c r="B66" s="54">
        <v>15.1</v>
      </c>
      <c r="C66" s="5">
        <f>VLOOKUP($B66,'הצעת מחיר כללית'!$B$5:$E$147,2,0)</f>
        <v>0</v>
      </c>
      <c r="D66" s="5">
        <f>VLOOKUP($B66,'הצעת מחיר כללית'!$B$5:$E$147,3,0)</f>
        <v>0</v>
      </c>
      <c r="E66" s="66">
        <f>VLOOKUP($B66,'הצעת מחיר כללית'!$B$5:$E$147,4,0)</f>
        <v>0</v>
      </c>
      <c r="F66" s="6">
        <v>0</v>
      </c>
      <c r="G66" s="24">
        <f t="shared" si="2"/>
        <v>0</v>
      </c>
      <c r="H66" s="50">
        <f t="shared" si="3"/>
        <v>0</v>
      </c>
    </row>
    <row r="67" spans="1:8">
      <c r="A67" s="72" t="s">
        <v>126</v>
      </c>
      <c r="B67" s="54">
        <v>15.2</v>
      </c>
      <c r="C67" s="5">
        <f>VLOOKUP($B67,'הצעת מחיר כללית'!$B$5:$E$147,2,0)</f>
        <v>0</v>
      </c>
      <c r="D67" s="5">
        <f>VLOOKUP($B67,'הצעת מחיר כללית'!$B$5:$E$147,3,0)</f>
        <v>0</v>
      </c>
      <c r="E67" s="66">
        <f>VLOOKUP($B67,'הצעת מחיר כללית'!$B$5:$E$147,4,0)</f>
        <v>0</v>
      </c>
      <c r="F67" s="6">
        <v>0</v>
      </c>
      <c r="G67" s="24">
        <f t="shared" si="2"/>
        <v>0</v>
      </c>
      <c r="H67" s="50">
        <f t="shared" si="3"/>
        <v>0</v>
      </c>
    </row>
    <row r="68" spans="1:8">
      <c r="A68" s="72" t="s">
        <v>127</v>
      </c>
      <c r="B68" s="54">
        <v>15.3</v>
      </c>
      <c r="C68" s="5">
        <f>VLOOKUP($B68,'הצעת מחיר כללית'!$B$5:$E$147,2,0)</f>
        <v>0</v>
      </c>
      <c r="D68" s="5">
        <f>VLOOKUP($B68,'הצעת מחיר כללית'!$B$5:$E$147,3,0)</f>
        <v>0</v>
      </c>
      <c r="E68" s="66">
        <f>VLOOKUP($B68,'הצעת מחיר כללית'!$B$5:$E$147,4,0)</f>
        <v>0</v>
      </c>
      <c r="F68" s="6">
        <v>0</v>
      </c>
      <c r="G68" s="24">
        <f t="shared" si="2"/>
        <v>0</v>
      </c>
      <c r="H68" s="50">
        <f t="shared" si="3"/>
        <v>0</v>
      </c>
    </row>
    <row r="69" spans="1:8">
      <c r="A69" s="132" t="s">
        <v>165</v>
      </c>
      <c r="B69" s="133"/>
      <c r="C69" s="133"/>
      <c r="D69" s="133"/>
      <c r="E69" s="73"/>
      <c r="F69" s="16"/>
      <c r="G69" s="79"/>
      <c r="H69" s="80"/>
    </row>
    <row r="70" spans="1:8" ht="29.25" customHeight="1">
      <c r="A70" s="23" t="s">
        <v>165</v>
      </c>
      <c r="B70" s="55" t="str">
        <f>'הצעת מחיר כללית'!B163</f>
        <v>16.15</v>
      </c>
      <c r="C70" s="138" t="str">
        <f>'הצעת מחיר כללית'!C163</f>
        <v>טקס האזכרה הממלכתי לגולדה מאיר</v>
      </c>
      <c r="D70" s="139"/>
      <c r="E70" s="66">
        <f>'הצעת מחיר כללית'!E163</f>
        <v>0</v>
      </c>
      <c r="F70" s="6">
        <v>1</v>
      </c>
      <c r="G70" s="24">
        <f t="shared" ref="G70" si="4">E70*F70</f>
        <v>0</v>
      </c>
      <c r="H70" s="50">
        <f t="shared" ref="H70" si="5">G70*$O$1</f>
        <v>0</v>
      </c>
    </row>
    <row r="71" spans="1:8">
      <c r="A71" s="33"/>
      <c r="B71" s="34"/>
      <c r="C71" s="35"/>
      <c r="D71" s="35"/>
      <c r="E71" s="35"/>
      <c r="F71" s="35"/>
      <c r="G71" s="35"/>
      <c r="H71" s="52"/>
    </row>
    <row r="72" spans="1:8" ht="19.5" thickBot="1">
      <c r="A72" s="36"/>
      <c r="B72" s="37"/>
      <c r="C72" s="41" t="s">
        <v>183</v>
      </c>
      <c r="D72" s="41"/>
      <c r="E72" s="38"/>
      <c r="F72" s="41"/>
      <c r="G72" s="38">
        <f>SUM(G5:G70)</f>
        <v>0</v>
      </c>
      <c r="H72" s="53">
        <f>SUM(H5:H70)</f>
        <v>0</v>
      </c>
    </row>
  </sheetData>
  <sheetProtection algorithmName="SHA-512" hashValue="o7/DZtsKldsCntvP4l2ul/NlXti+ZSp6kmt4hP+ofZ1mAGnnc8awffRTYoBaG70pbWwN9n5B4s27SBENFmVG+g==" saltValue="6lQGFlscXACt1rqvvgcAFA==" spinCount="100000" sheet="1" objects="1" scenarios="1" selectLockedCells="1"/>
  <customSheetViews>
    <customSheetView guid="{CE1E4322-1EE4-4098-9E3A-81EDCF2F55CC}" topLeftCell="A28">
      <selection activeCell="B32" sqref="A32:XFD32"/>
      <pageMargins left="0.7" right="0.7" top="0.75" bottom="0.75" header="0.3" footer="0.3"/>
      <pageSetup orientation="portrait" r:id="rId1"/>
    </customSheetView>
  </customSheetViews>
  <mergeCells count="10">
    <mergeCell ref="C70:D70"/>
    <mergeCell ref="A47:A50"/>
    <mergeCell ref="A51:A56"/>
    <mergeCell ref="A57:A60"/>
    <mergeCell ref="A61:A64"/>
    <mergeCell ref="A7:A19"/>
    <mergeCell ref="A20:A22"/>
    <mergeCell ref="A23:A33"/>
    <mergeCell ref="A34:A44"/>
    <mergeCell ref="A69:D69"/>
  </mergeCells>
  <pageMargins left="0.7" right="0.7" top="0.75" bottom="0.75" header="0.3" footer="0.3"/>
  <pageSetup orientation="portrait" r:id="rId2"/>
  <ignoredErrors>
    <ignoredError sqref="B19 B12 B40 B30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rightToLeft="1" topLeftCell="A4" workbookViewId="0">
      <selection activeCell="F11" sqref="F11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5.25" style="10" customWidth="1"/>
    <col min="8" max="8" width="15.625" style="10" customWidth="1"/>
    <col min="9" max="16384" width="9" style="10"/>
  </cols>
  <sheetData>
    <row r="1" spans="1:15">
      <c r="A1" s="81" t="s">
        <v>260</v>
      </c>
      <c r="O1" s="10">
        <v>1.17</v>
      </c>
    </row>
    <row r="2" spans="1:15">
      <c r="A2" s="99" t="s">
        <v>303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>
      <c r="A5" s="23" t="s">
        <v>3</v>
      </c>
      <c r="B5" s="5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>
      <c r="A6" s="126" t="s">
        <v>39</v>
      </c>
      <c r="B6" s="44">
        <v>5.0999999999999996</v>
      </c>
      <c r="C6" s="5" t="str">
        <f>VLOOKUP($B6,'הצעת מחיר כללית'!$B$5:$E$147,2,0)</f>
        <v>מקלטי שמיעה</v>
      </c>
      <c r="D6" s="5" t="str">
        <f>VLOOKUP($B6,'הצעת מחיר כללית'!$B$5:$E$147,3,0)</f>
        <v>מקלט אחד</v>
      </c>
      <c r="E6" s="66">
        <f>VLOOKUP($B6,'הצעת מחיר כללית'!$B$5:$E$147,4,0)</f>
        <v>0</v>
      </c>
      <c r="F6" s="6">
        <v>30</v>
      </c>
      <c r="G6" s="24">
        <f t="shared" ref="G6:G28" si="0">E6*F6</f>
        <v>0</v>
      </c>
      <c r="H6" s="50">
        <f t="shared" ref="H6:H28" si="1">G6*$O$1</f>
        <v>0</v>
      </c>
    </row>
    <row r="7" spans="1:15">
      <c r="A7" s="127"/>
      <c r="B7" s="44">
        <v>5.2</v>
      </c>
      <c r="C7" s="5" t="str">
        <f>VLOOKUP($B7,'הצעת מחיר כללית'!$B$5:$E$147,2,0)</f>
        <v>אוזניות</v>
      </c>
      <c r="D7" s="5" t="str">
        <f>VLOOKUP($B7,'הצעת מחיר כללית'!$B$5:$E$147,3,0)</f>
        <v>זוג אחד</v>
      </c>
      <c r="E7" s="66">
        <f>VLOOKUP($B7,'הצעת מחיר כללית'!$B$5:$E$147,4,0)</f>
        <v>0</v>
      </c>
      <c r="F7" s="6">
        <v>20</v>
      </c>
      <c r="G7" s="24">
        <f t="shared" si="0"/>
        <v>0</v>
      </c>
      <c r="H7" s="50">
        <f t="shared" si="1"/>
        <v>0</v>
      </c>
    </row>
    <row r="8" spans="1:15">
      <c r="A8" s="127"/>
      <c r="B8" s="44">
        <v>5.3</v>
      </c>
      <c r="C8" s="5" t="str">
        <f>VLOOKUP($B8,'הצעת מחיר כללית'!$B$5:$E$147,2,0)</f>
        <v>לולאות השראה</v>
      </c>
      <c r="D8" s="5" t="str">
        <f>VLOOKUP($B8,'הצעת מחיר כללית'!$B$5:$E$147,3,0)</f>
        <v>לולאה אחת</v>
      </c>
      <c r="E8" s="66">
        <f>VLOOKUP($B8,'הצעת מחיר כללית'!$B$5:$E$147,4,0)</f>
        <v>0</v>
      </c>
      <c r="F8" s="6">
        <v>10</v>
      </c>
      <c r="G8" s="24">
        <f t="shared" si="0"/>
        <v>0</v>
      </c>
      <c r="H8" s="50">
        <f t="shared" si="1"/>
        <v>0</v>
      </c>
    </row>
    <row r="9" spans="1:15">
      <c r="A9" s="127"/>
      <c r="B9" s="44">
        <v>5.4</v>
      </c>
      <c r="C9" s="5" t="str">
        <f>VLOOKUP($B9,'הצעת מחיר כללית'!$B$5:$E$147,2,0)</f>
        <v xml:space="preserve">מערכת הכוונה קולית </v>
      </c>
      <c r="D9" s="5" t="str">
        <f>VLOOKUP($B9,'הצעת מחיר כללית'!$B$5:$E$147,3,0)</f>
        <v xml:space="preserve">מערכת אחת  </v>
      </c>
      <c r="E9" s="66">
        <f>VLOOKUP($B9,'הצעת מחיר כללית'!$B$5:$E$147,4,0)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33.75" customHeight="1">
      <c r="A10" s="127"/>
      <c r="B10" s="44">
        <v>5.5</v>
      </c>
      <c r="C10" s="5" t="str">
        <f>VLOOKUP($B10,'הצעת מחיר כללית'!$B$5:$E$147,2,0)</f>
        <v>מסך פלזמה 50' לתמלול האירוע, על סטנד</v>
      </c>
      <c r="D10" s="5" t="str">
        <f>VLOOKUP($B10,'הצעת מחיר כללית'!$B$5:$E$147,3,0)</f>
        <v>מסך אחד</v>
      </c>
      <c r="E10" s="66">
        <f>VLOOKUP($B10,'הצעת מחיר כללית'!$B$5:$E$147,4,0)</f>
        <v>0</v>
      </c>
      <c r="F10" s="6">
        <v>2</v>
      </c>
      <c r="G10" s="24">
        <f t="shared" si="0"/>
        <v>0</v>
      </c>
      <c r="H10" s="50">
        <f t="shared" si="1"/>
        <v>0</v>
      </c>
    </row>
    <row r="11" spans="1:15" ht="37.5" customHeight="1">
      <c r="A11" s="127"/>
      <c r="B11" s="44">
        <v>5.6</v>
      </c>
      <c r="C11" s="5" t="str">
        <f>VLOOKUP($B11,'הצעת מחיר כללית'!$B$5:$E$147,2,0)</f>
        <v>מחשב להקרנת הטקסט + מפעיל + מתמלל</v>
      </c>
      <c r="D11" s="5" t="str">
        <f>VLOOKUP($B11,'הצעת מחיר כללית'!$B$5:$E$147,3,0)</f>
        <v>מחשב אחד + מפעיל + מתמלל</v>
      </c>
      <c r="E11" s="66">
        <f>VLOOKUP($B11,'הצעת מחיר כללית'!$B$5:$E$147,4,0)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>
      <c r="A12" s="127"/>
      <c r="B12" s="44">
        <v>5.9</v>
      </c>
      <c r="C12" s="5" t="str">
        <f>VLOOKUP($B12,'הצעת מחיר כללית'!$B$5:$E$147,2,0)</f>
        <v>מערכת עזר לשמיעה</v>
      </c>
      <c r="D12" s="5" t="str">
        <f>VLOOKUP($B12,'הצעת מחיר כללית'!$B$5:$E$147,3,0)</f>
        <v>מערכת אחת</v>
      </c>
      <c r="E12" s="66">
        <f>VLOOKUP($B12,'הצעת מחיר כללית'!$B$5:$E$147,4,0)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>
      <c r="A13" s="127"/>
      <c r="B13" s="44" t="s">
        <v>201</v>
      </c>
      <c r="C13" s="5" t="str">
        <f>VLOOKUP($B13,'הצעת מחיר כללית'!$B$5:$E$147,2,0)</f>
        <v>טכנאי</v>
      </c>
      <c r="D13" s="5" t="str">
        <f>VLOOKUP($B13,'הצעת מחיר כללית'!$B$5:$E$147,3,0)</f>
        <v>טכנאי אחד</v>
      </c>
      <c r="E13" s="66">
        <f>VLOOKUP($B13,'הצעת מחיר כללית'!$B$5:$E$147,4,0)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>
      <c r="A14" s="127"/>
      <c r="B14" s="44">
        <v>5.1100000000000003</v>
      </c>
      <c r="C14" s="5" t="str">
        <f>VLOOKUP($B14,'הצעת מחיר כללית'!$B$5:$E$147,2,0)</f>
        <v>מושבים מותאמים</v>
      </c>
      <c r="D14" s="5" t="str">
        <f>VLOOKUP($B14,'הצעת מחיר כללית'!$B$5:$E$147,3,0)</f>
        <v>מושב אחד</v>
      </c>
      <c r="E14" s="66">
        <f>VLOOKUP($B14,'הצעת מחיר כללית'!$B$5:$E$147,4,0)</f>
        <v>0</v>
      </c>
      <c r="F14" s="6">
        <v>20</v>
      </c>
      <c r="G14" s="24">
        <f t="shared" si="0"/>
        <v>0</v>
      </c>
      <c r="H14" s="50">
        <f t="shared" si="1"/>
        <v>0</v>
      </c>
    </row>
    <row r="15" spans="1:15">
      <c r="A15" s="127"/>
      <c r="B15" s="44">
        <v>5.12</v>
      </c>
      <c r="C15" s="5" t="str">
        <f>VLOOKUP($B15,'הצעת מחיר כללית'!$B$5:$E$147,2,0)</f>
        <v>שילוט הכוונה</v>
      </c>
      <c r="D15" s="5" t="str">
        <f>VLOOKUP($B15,'הצעת מחיר כללית'!$B$5:$E$147,3,0)</f>
        <v>למתחם כולו</v>
      </c>
      <c r="E15" s="66">
        <f>VLOOKUP($B15,'הצעת מחיר כללית'!$B$5:$E$147,4,0)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27"/>
      <c r="B16" s="44">
        <v>5.13</v>
      </c>
      <c r="C16" s="5" t="str">
        <f>VLOOKUP($B16,'הצעת מחיר כללית'!$B$5:$E$147,2,0)</f>
        <v>תרגום לשפת הסימנים</v>
      </c>
      <c r="D16" s="5" t="str">
        <f>VLOOKUP($B16,'הצעת מחיר כללית'!$B$5:$E$147,3,0)</f>
        <v>מתרגם אחד</v>
      </c>
      <c r="E16" s="66">
        <f>VLOOKUP($B16,'הצעת מחיר כללית'!$B$5:$E$147,4,0)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30">
      <c r="A17" s="77" t="s">
        <v>85</v>
      </c>
      <c r="B17" s="44">
        <v>7.1</v>
      </c>
      <c r="C17" s="5" t="str">
        <f>VLOOKUP($B17,'הצעת מחיר כללית'!$B$5:$E$147,2,0)</f>
        <v>מנחה מקצועי (כולל אש"ל ונסיעות)</v>
      </c>
      <c r="D17" s="5" t="str">
        <f>VLOOKUP($B17,'הצעת מחיר כללית'!$B$5:$E$147,3,0)</f>
        <v>אירוע מלא (כולל חזרה)</v>
      </c>
      <c r="E17" s="66">
        <f>VLOOKUP($B17,'הצעת מחיר כללית'!$B$5:$E$147,4,0)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>
      <c r="A18" s="120" t="s">
        <v>98</v>
      </c>
      <c r="B18" s="44">
        <v>11.1</v>
      </c>
      <c r="C18" s="5" t="str">
        <f>VLOOKUP($B18,'הצעת מחיר כללית'!$B$5:$E$147,2,0)</f>
        <v>צילום האירוע</v>
      </c>
      <c r="D18" s="5" t="str">
        <f>VLOOKUP($B18,'הצעת מחיר כללית'!$B$5:$E$147,3,0)</f>
        <v>חצי יום עבודה</v>
      </c>
      <c r="E18" s="66">
        <f>VLOOKUP($B18,'הצעת מחיר כללית'!$B$5:$E$147,4,0)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>
      <c r="A19" s="118"/>
      <c r="B19" s="44">
        <v>11.2</v>
      </c>
      <c r="C19" s="5" t="str">
        <f>VLOOKUP($B19,'הצעת מחיר כללית'!$B$5:$E$147,2,0)</f>
        <v>תמונות 18X13</v>
      </c>
      <c r="D19" s="5" t="str">
        <f>VLOOKUP($B19,'הצעת מחיר כללית'!$B$5:$E$147,3,0)</f>
        <v>תמונה אחת</v>
      </c>
      <c r="E19" s="66">
        <f>VLOOKUP($B19,'הצעת מחיר כללית'!$B$5:$E$147,4,0)</f>
        <v>0</v>
      </c>
      <c r="F19" s="6">
        <v>90</v>
      </c>
      <c r="G19" s="24">
        <f t="shared" si="0"/>
        <v>0</v>
      </c>
      <c r="H19" s="50">
        <f t="shared" si="1"/>
        <v>0</v>
      </c>
    </row>
    <row r="20" spans="1:8">
      <c r="A20" s="118"/>
      <c r="B20" s="44">
        <v>11.3</v>
      </c>
      <c r="C20" s="5" t="str">
        <f>VLOOKUP($B20,'הצעת מחיר כללית'!$B$5:$E$147,2,0)</f>
        <v>כל התמונות על CD</v>
      </c>
      <c r="D20" s="5" t="str">
        <f>VLOOKUP($B20,'הצעת מחיר כללית'!$B$5:$E$147,3,0)</f>
        <v>CD אחד</v>
      </c>
      <c r="E20" s="66">
        <f>VLOOKUP($B20,'הצעת מחיר כללית'!$B$5:$E$147,4,0)</f>
        <v>0</v>
      </c>
      <c r="F20" s="6">
        <v>1</v>
      </c>
      <c r="G20" s="24">
        <f t="shared" si="0"/>
        <v>0</v>
      </c>
      <c r="H20" s="50">
        <f t="shared" si="1"/>
        <v>0</v>
      </c>
    </row>
    <row r="21" spans="1:8">
      <c r="A21" s="118"/>
      <c r="B21" s="44">
        <v>11.4</v>
      </c>
      <c r="C21" s="5" t="str">
        <f>VLOOKUP($B21,'הצעת מחיר כללית'!$B$5:$E$147,2,0)</f>
        <v>כל התמונות על DOK</v>
      </c>
      <c r="D21" s="5" t="str">
        <f>VLOOKUP($B21,'הצעת מחיר כללית'!$B$5:$E$147,3,0)</f>
        <v>DOK אחד</v>
      </c>
      <c r="E21" s="66">
        <f>VLOOKUP($B21,'הצעת מחיר כללית'!$B$5:$E$147,4,0)</f>
        <v>0</v>
      </c>
      <c r="F21" s="6">
        <v>1</v>
      </c>
      <c r="G21" s="24">
        <f t="shared" si="0"/>
        <v>0</v>
      </c>
      <c r="H21" s="50">
        <f t="shared" si="1"/>
        <v>0</v>
      </c>
    </row>
    <row r="22" spans="1:8">
      <c r="A22" s="118"/>
      <c r="B22" s="44">
        <v>11.5</v>
      </c>
      <c r="C22" s="5" t="str">
        <f>VLOOKUP($B22,'הצעת מחיר כללית'!$B$5:$E$147,2,0)</f>
        <v>אלבום מסכם</v>
      </c>
      <c r="D22" s="5" t="str">
        <f>VLOOKUP($B22,'הצעת מחיר כללית'!$B$5:$E$147,3,0)</f>
        <v>אלבום</v>
      </c>
      <c r="E22" s="66">
        <f>VLOOKUP($B22,'הצעת מחיר כללית'!$B$5:$E$147,4,0)</f>
        <v>0</v>
      </c>
      <c r="F22" s="6">
        <v>1</v>
      </c>
      <c r="G22" s="24">
        <f t="shared" si="0"/>
        <v>0</v>
      </c>
      <c r="H22" s="50">
        <f t="shared" si="1"/>
        <v>0</v>
      </c>
    </row>
    <row r="23" spans="1:8">
      <c r="A23" s="118"/>
      <c r="B23" s="44">
        <v>11.6</v>
      </c>
      <c r="C23" s="5" t="str">
        <f>VLOOKUP($B23,'הצעת מחיר כללית'!$B$5:$E$147,2,0)</f>
        <v>גיבוי בענן לכל התמונות</v>
      </c>
      <c r="D23" s="5"/>
      <c r="E23" s="66">
        <f>VLOOKUP($B23,'הצעת מחיר כללית'!$B$5:$E$147,4,0)</f>
        <v>0</v>
      </c>
      <c r="F23" s="6">
        <v>1</v>
      </c>
      <c r="G23" s="24">
        <f t="shared" si="0"/>
        <v>0</v>
      </c>
      <c r="H23" s="50">
        <f t="shared" si="1"/>
        <v>0</v>
      </c>
    </row>
    <row r="24" spans="1:8">
      <c r="A24" s="72" t="s">
        <v>125</v>
      </c>
      <c r="B24" s="44">
        <v>15.1</v>
      </c>
      <c r="C24" s="5">
        <f>VLOOKUP($B24,'הצעת מחיר כללית'!$B$5:$E$147,2,0)</f>
        <v>0</v>
      </c>
      <c r="D24" s="5">
        <f>VLOOKUP($B24,'הצעת מחיר כללית'!$B$5:$E$147,3,0)</f>
        <v>0</v>
      </c>
      <c r="E24" s="66">
        <f>VLOOKUP($B24,'הצעת מחיר כללית'!$B$5:$E$147,4,0)</f>
        <v>0</v>
      </c>
      <c r="F24" s="6">
        <v>0</v>
      </c>
      <c r="G24" s="24">
        <f t="shared" si="0"/>
        <v>0</v>
      </c>
      <c r="H24" s="50">
        <f t="shared" si="1"/>
        <v>0</v>
      </c>
    </row>
    <row r="25" spans="1:8">
      <c r="A25" s="72" t="s">
        <v>126</v>
      </c>
      <c r="B25" s="44">
        <v>15.2</v>
      </c>
      <c r="C25" s="5">
        <f>VLOOKUP($B25,'הצעת מחיר כללית'!$B$5:$E$147,2,0)</f>
        <v>0</v>
      </c>
      <c r="D25" s="5">
        <f>VLOOKUP($B25,'הצעת מחיר כללית'!$B$5:$E$147,3,0)</f>
        <v>0</v>
      </c>
      <c r="E25" s="66">
        <f>VLOOKUP($B25,'הצעת מחיר כללית'!$B$5:$E$147,4,0)</f>
        <v>0</v>
      </c>
      <c r="F25" s="6">
        <v>0</v>
      </c>
      <c r="G25" s="24">
        <f t="shared" si="0"/>
        <v>0</v>
      </c>
      <c r="H25" s="50">
        <f t="shared" si="1"/>
        <v>0</v>
      </c>
    </row>
    <row r="26" spans="1:8">
      <c r="A26" s="72" t="s">
        <v>127</v>
      </c>
      <c r="B26" s="44">
        <v>15.3</v>
      </c>
      <c r="C26" s="5">
        <f>VLOOKUP($B26,'הצעת מחיר כללית'!$B$5:$E$147,2,0)</f>
        <v>0</v>
      </c>
      <c r="D26" s="5">
        <f>VLOOKUP($B26,'הצעת מחיר כללית'!$B$5:$E$147,3,0)</f>
        <v>0</v>
      </c>
      <c r="E26" s="66">
        <f>VLOOKUP($B26,'הצעת מחיר כללית'!$B$5:$E$147,4,0)</f>
        <v>0</v>
      </c>
      <c r="F26" s="6">
        <v>0</v>
      </c>
      <c r="G26" s="24">
        <f t="shared" si="0"/>
        <v>0</v>
      </c>
      <c r="H26" s="50">
        <f t="shared" si="1"/>
        <v>0</v>
      </c>
    </row>
    <row r="27" spans="1:8">
      <c r="A27" s="132" t="s">
        <v>165</v>
      </c>
      <c r="B27" s="133"/>
      <c r="C27" s="133"/>
      <c r="D27" s="133"/>
      <c r="E27" s="73"/>
      <c r="F27" s="16"/>
      <c r="G27" s="79"/>
      <c r="H27" s="80"/>
    </row>
    <row r="28" spans="1:8" ht="32.25" customHeight="1">
      <c r="A28" s="23" t="s">
        <v>165</v>
      </c>
      <c r="B28" s="55" t="str">
        <f>'הצעת מחיר כללית'!B164</f>
        <v>16.16</v>
      </c>
      <c r="C28" s="138" t="str">
        <f>'הצעת מחיר כללית'!C164:D164</f>
        <v>הטקס הממלכתי להענקת עיטור למצטיינים במאבק בסחר בבני אדם</v>
      </c>
      <c r="D28" s="139"/>
      <c r="E28" s="66">
        <f>'הצעת מחיר כללית'!E164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>
      <c r="A29" s="33"/>
      <c r="B29" s="34"/>
      <c r="C29" s="35"/>
      <c r="D29" s="35"/>
      <c r="E29" s="35"/>
      <c r="F29" s="35"/>
      <c r="G29" s="35"/>
      <c r="H29" s="52"/>
    </row>
    <row r="30" spans="1:8" ht="19.5" thickBot="1">
      <c r="A30" s="36"/>
      <c r="B30" s="37"/>
      <c r="C30" s="41" t="s">
        <v>183</v>
      </c>
      <c r="D30" s="41"/>
      <c r="E30" s="38"/>
      <c r="F30" s="41"/>
      <c r="G30" s="38">
        <f>SUM(G4:G28)</f>
        <v>0</v>
      </c>
      <c r="H30" s="53">
        <f>SUM(H4:H28)</f>
        <v>0</v>
      </c>
    </row>
  </sheetData>
  <sheetProtection algorithmName="SHA-512" hashValue="F6SbohZ+guEn/nQbaMMt6mZ/PfuZ+xcdvFRynDSVh3XaehqU/Pw2bND0jj2la4Kd125fOWrq/GbZj2NDdhA66g==" saltValue="o1syRhqGL32er+1acQlVuw==" spinCount="100000" sheet="1" objects="1" scenarios="1" selectLockedCells="1"/>
  <customSheetViews>
    <customSheetView guid="{CE1E4322-1EE4-4098-9E3A-81EDCF2F55CC}">
      <selection activeCell="A2" sqref="A2"/>
      <pageMargins left="0.7" right="0.7" top="0.75" bottom="0.75" header="0.3" footer="0.3"/>
      <pageSetup orientation="portrait" r:id="rId1"/>
    </customSheetView>
  </customSheetViews>
  <mergeCells count="4">
    <mergeCell ref="A6:A16"/>
    <mergeCell ref="A18:A23"/>
    <mergeCell ref="A27:D27"/>
    <mergeCell ref="C28:D28"/>
  </mergeCells>
  <pageMargins left="0.7" right="0.7" top="0.75" bottom="0.75" header="0.3" footer="0.3"/>
  <pageSetup orientation="portrait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9"/>
  <sheetViews>
    <sheetView rightToLeft="1" workbookViewId="0">
      <selection activeCell="J14" sqref="J14"/>
    </sheetView>
  </sheetViews>
  <sheetFormatPr defaultRowHeight="15.75"/>
  <cols>
    <col min="1" max="1" width="9" style="10"/>
    <col min="2" max="2" width="6.25" style="46" customWidth="1"/>
    <col min="3" max="3" width="21.875" style="10" customWidth="1"/>
    <col min="4" max="4" width="19.25" style="10" customWidth="1"/>
    <col min="5" max="5" width="22.375" style="10" customWidth="1"/>
    <col min="6" max="16384" width="9" style="10"/>
  </cols>
  <sheetData>
    <row r="1" spans="2:17" ht="16.5" thickBot="1">
      <c r="Q1" s="10">
        <v>1.17</v>
      </c>
    </row>
    <row r="2" spans="2:17" ht="33" customHeight="1">
      <c r="B2" s="149" t="s">
        <v>261</v>
      </c>
      <c r="C2" s="150"/>
      <c r="D2" s="150"/>
      <c r="E2" s="151"/>
    </row>
    <row r="3" spans="2:17" ht="32.25" customHeight="1">
      <c r="B3" s="92">
        <v>16.100000000000001</v>
      </c>
      <c r="C3" s="124" t="s">
        <v>257</v>
      </c>
      <c r="D3" s="129"/>
      <c r="E3" s="86">
        <f>'1חללי אגוז'!H75</f>
        <v>0</v>
      </c>
    </row>
    <row r="4" spans="2:17" ht="32.25" customHeight="1">
      <c r="B4" s="92">
        <v>16.2</v>
      </c>
      <c r="C4" s="124" t="s">
        <v>167</v>
      </c>
      <c r="D4" s="129"/>
      <c r="E4" s="87">
        <f>'2טרומפלדור'!H75</f>
        <v>0</v>
      </c>
    </row>
    <row r="5" spans="2:17" ht="32.25" customHeight="1">
      <c r="B5" s="92">
        <v>16.3</v>
      </c>
      <c r="C5" s="124" t="s">
        <v>168</v>
      </c>
      <c r="D5" s="129"/>
      <c r="E5" s="87">
        <f>'3נשיאים ורה"מ שהלכו לעולמם'!H18</f>
        <v>0</v>
      </c>
    </row>
    <row r="6" spans="2:17" ht="32.25" customHeight="1">
      <c r="B6" s="92">
        <v>16.399999999999999</v>
      </c>
      <c r="C6" s="124" t="s">
        <v>169</v>
      </c>
      <c r="D6" s="129" t="s">
        <v>169</v>
      </c>
      <c r="E6" s="87">
        <f>'4חללי העפלה'!H56</f>
        <v>0</v>
      </c>
    </row>
    <row r="7" spans="2:17" ht="32.25" customHeight="1">
      <c r="B7" s="92">
        <v>16.5</v>
      </c>
      <c r="C7" s="124" t="s">
        <v>170</v>
      </c>
      <c r="D7" s="129" t="s">
        <v>170</v>
      </c>
      <c r="E7" s="87">
        <f>'5חללי המחתרת ועולי הגרדום'!H63</f>
        <v>0</v>
      </c>
    </row>
    <row r="8" spans="2:17" ht="32.25" customHeight="1">
      <c r="B8" s="92">
        <v>16.600000000000001</v>
      </c>
      <c r="C8" s="124" t="s">
        <v>171</v>
      </c>
      <c r="D8" s="129" t="s">
        <v>171</v>
      </c>
      <c r="E8" s="87">
        <f>'6אזכרה ליהודי אתיופיה'!H86</f>
        <v>0</v>
      </c>
    </row>
    <row r="9" spans="2:17" ht="32.25" customHeight="1">
      <c r="B9" s="92">
        <v>16.7</v>
      </c>
      <c r="C9" s="124" t="s">
        <v>172</v>
      </c>
      <c r="D9" s="129" t="s">
        <v>172</v>
      </c>
      <c r="E9" s="87">
        <f>'7אזכרה הרצל'!H84</f>
        <v>0</v>
      </c>
    </row>
    <row r="10" spans="2:17" ht="32.25" customHeight="1">
      <c r="B10" s="92">
        <v>16.8</v>
      </c>
      <c r="C10" s="124" t="s">
        <v>173</v>
      </c>
      <c r="D10" s="129" t="s">
        <v>173</v>
      </c>
      <c r="E10" s="87">
        <f>'8אזכרה ז''בוטינסקי'!H82</f>
        <v>0</v>
      </c>
    </row>
    <row r="11" spans="2:17" ht="32.25" customHeight="1">
      <c r="B11" s="92">
        <v>16.899999999999999</v>
      </c>
      <c r="C11" s="124" t="s">
        <v>181</v>
      </c>
      <c r="D11" s="129" t="s">
        <v>174</v>
      </c>
      <c r="E11" s="87">
        <f>'9הוקרה לעדה הדרוזית'!H77</f>
        <v>0</v>
      </c>
    </row>
    <row r="12" spans="2:17" ht="32.25" customHeight="1">
      <c r="B12" s="92" t="s">
        <v>230</v>
      </c>
      <c r="C12" s="124" t="s">
        <v>175</v>
      </c>
      <c r="D12" s="129" t="s">
        <v>175</v>
      </c>
      <c r="E12" s="87">
        <f>'10אזכרה זאבי'!H72</f>
        <v>0</v>
      </c>
    </row>
    <row r="13" spans="2:17" ht="32.25" customHeight="1">
      <c r="B13" s="93">
        <v>16.11</v>
      </c>
      <c r="C13" s="124" t="s">
        <v>176</v>
      </c>
      <c r="D13" s="129" t="s">
        <v>176</v>
      </c>
      <c r="E13" s="87">
        <f>'11נר יצחק'!H30</f>
        <v>0</v>
      </c>
    </row>
    <row r="14" spans="2:17" ht="32.25" customHeight="1">
      <c r="B14" s="93">
        <v>16.12</v>
      </c>
      <c r="C14" s="124" t="s">
        <v>177</v>
      </c>
      <c r="D14" s="129" t="s">
        <v>177</v>
      </c>
      <c r="E14" s="87">
        <f>'12אזכרה רבין'!H86</f>
        <v>0</v>
      </c>
    </row>
    <row r="15" spans="2:17" ht="32.25" customHeight="1">
      <c r="B15" s="85">
        <v>16.13</v>
      </c>
      <c r="C15" s="124" t="s">
        <v>178</v>
      </c>
      <c r="D15" s="129" t="s">
        <v>178</v>
      </c>
      <c r="E15" s="87">
        <f>'13אזכרה ויצמן'!H66</f>
        <v>0</v>
      </c>
    </row>
    <row r="16" spans="2:17" ht="32.25" customHeight="1">
      <c r="B16" s="92" t="s">
        <v>254</v>
      </c>
      <c r="C16" s="124" t="s">
        <v>179</v>
      </c>
      <c r="D16" s="129" t="s">
        <v>179</v>
      </c>
      <c r="E16" s="87">
        <f>'14אזכרה בן גוריון'!H78</f>
        <v>0</v>
      </c>
    </row>
    <row r="17" spans="2:5" ht="32.25" customHeight="1">
      <c r="B17" s="92" t="s">
        <v>255</v>
      </c>
      <c r="C17" s="124" t="s">
        <v>180</v>
      </c>
      <c r="D17" s="129" t="s">
        <v>179</v>
      </c>
      <c r="E17" s="87">
        <f>'15אזכרה מאיר'!H72</f>
        <v>0</v>
      </c>
    </row>
    <row r="18" spans="2:5" ht="32.25" customHeight="1" thickBot="1">
      <c r="B18" s="93">
        <v>16.16</v>
      </c>
      <c r="C18" s="130" t="s">
        <v>182</v>
      </c>
      <c r="D18" s="131" t="s">
        <v>179</v>
      </c>
      <c r="E18" s="88">
        <f>'16מאבק סחר בני אדם'!H30</f>
        <v>0</v>
      </c>
    </row>
    <row r="19" spans="2:5" ht="21" thickBot="1">
      <c r="B19" s="89"/>
      <c r="C19" s="148" t="s">
        <v>263</v>
      </c>
      <c r="D19" s="148"/>
      <c r="E19" s="90">
        <f>SUM(E3:E18)</f>
        <v>0</v>
      </c>
    </row>
  </sheetData>
  <sheetProtection algorithmName="SHA-512" hashValue="QoZAHR59YuUpbkCHgtiG8pi2bna4q1q8qixx8wmXrF9F8yTIVh6kMeFSuuGyPUFKDIOY2gyjSgNGlsTNYMB32Q==" saltValue="XbW4KOxmXJOJxsU6mqtG9w==" spinCount="100000" sheet="1" objects="1" scenarios="1" selectLockedCells="1"/>
  <customSheetViews>
    <customSheetView guid="{CE1E4322-1EE4-4098-9E3A-81EDCF2F55CC}">
      <selection activeCell="J14" sqref="J14"/>
      <pageMargins left="0.7" right="0.7" top="0.75" bottom="0.75" header="0.3" footer="0.3"/>
      <pageSetup orientation="portrait" r:id="rId1"/>
    </customSheetView>
  </customSheetViews>
  <mergeCells count="18">
    <mergeCell ref="B2:E2"/>
    <mergeCell ref="C18:D18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9:D19"/>
    <mergeCell ref="C3:D3"/>
    <mergeCell ref="C4:D4"/>
    <mergeCell ref="C5:D5"/>
    <mergeCell ref="C6:D6"/>
  </mergeCells>
  <pageMargins left="0.7" right="0.7" top="0.75" bottom="0.75" header="0.3" footer="0.3"/>
  <pageSetup orientation="portrait" r:id="rId2"/>
  <ignoredErrors>
    <ignoredError sqref="B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5"/>
  <sheetViews>
    <sheetView rightToLeft="1" workbookViewId="0">
      <selection activeCell="G75" sqref="G75"/>
    </sheetView>
  </sheetViews>
  <sheetFormatPr defaultRowHeight="15"/>
  <cols>
    <col min="1" max="1" width="16" style="1" customWidth="1"/>
    <col min="2" max="2" width="6.25" style="2" customWidth="1"/>
    <col min="3" max="3" width="22.875" style="1" customWidth="1"/>
    <col min="4" max="4" width="19.25" style="1" customWidth="1"/>
    <col min="5" max="5" width="15.875" style="1" customWidth="1"/>
    <col min="6" max="6" width="13.75" style="1" customWidth="1"/>
    <col min="7" max="8" width="15.875" style="1" customWidth="1"/>
    <col min="9" max="16384" width="9" style="1"/>
  </cols>
  <sheetData>
    <row r="1" spans="1:15" ht="15.75">
      <c r="A1" s="39" t="s">
        <v>194</v>
      </c>
      <c r="B1" s="39"/>
      <c r="C1" s="39"/>
      <c r="D1" s="39"/>
      <c r="E1" s="39"/>
      <c r="F1" s="39"/>
      <c r="G1" s="39"/>
      <c r="H1" s="39"/>
      <c r="O1" s="1">
        <v>1.17</v>
      </c>
    </row>
    <row r="2" spans="1:15">
      <c r="A2" s="40" t="s">
        <v>193</v>
      </c>
      <c r="B2" s="40"/>
      <c r="C2" s="40"/>
      <c r="D2" s="40"/>
      <c r="E2" s="40"/>
      <c r="F2" s="40"/>
      <c r="G2" s="40"/>
      <c r="H2" s="40"/>
    </row>
    <row r="3" spans="1:15" ht="15.75" thickBot="1">
      <c r="A3" s="40"/>
      <c r="B3" s="40"/>
      <c r="C3" s="42">
        <v>2</v>
      </c>
      <c r="D3" s="42">
        <v>3</v>
      </c>
      <c r="E3" s="42">
        <v>4</v>
      </c>
      <c r="F3" s="40"/>
      <c r="G3" s="40"/>
      <c r="H3" s="40"/>
    </row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3" t="s">
        <v>162</v>
      </c>
      <c r="F4" s="3" t="s">
        <v>184</v>
      </c>
      <c r="G4" s="22" t="s">
        <v>185</v>
      </c>
      <c r="H4" s="22" t="s">
        <v>197</v>
      </c>
    </row>
    <row r="5" spans="1:15">
      <c r="A5" s="23" t="s">
        <v>3</v>
      </c>
      <c r="B5" s="44">
        <v>1.1000000000000001</v>
      </c>
      <c r="C5" s="5" t="str">
        <f>VLOOKUP($B5,'הצעת מחיר כללית'!$B$5:$E$147,C$3,0)</f>
        <v>תשלום לאקו"ם</v>
      </c>
      <c r="D5" s="5" t="str">
        <f>VLOOKUP($B5,'הצעת מחיר כללית'!$B$5:$E$147,D$3,0)</f>
        <v>תשלום כולל עבור האירוע</v>
      </c>
      <c r="E5" s="43">
        <f>VLOOKUP($B5,'הצעת מחיר כללית'!$B$5:$E$147,E$3,0)</f>
        <v>0</v>
      </c>
      <c r="F5" s="6">
        <v>1</v>
      </c>
      <c r="G5" s="24">
        <f t="shared" ref="G5:G32" si="0">E5*F5</f>
        <v>0</v>
      </c>
      <c r="H5" s="24">
        <f>G5*$O$1</f>
        <v>0</v>
      </c>
    </row>
    <row r="6" spans="1:15" ht="27" customHeight="1">
      <c r="A6" s="23" t="s">
        <v>6</v>
      </c>
      <c r="B6" s="44">
        <v>2.1</v>
      </c>
      <c r="C6" s="5" t="str">
        <f>VLOOKUP($B6,'הצעת מחיר כללית'!$B$5:$E$147,C$3,0)</f>
        <v>בודק חשמל סוג 3</v>
      </c>
      <c r="D6" s="5" t="str">
        <f>VLOOKUP($B6,'הצעת מחיר כללית'!$B$5:$E$147,D$3,0)</f>
        <v>הגעת בודק - עד שתי הגעות לאירוע</v>
      </c>
      <c r="E6" s="43">
        <f>VLOOKUP($B6,'הצעת מחיר כללית'!$B$5:$E$147,E$3,0)</f>
        <v>0</v>
      </c>
      <c r="F6" s="6">
        <v>1</v>
      </c>
      <c r="G6" s="24">
        <f t="shared" si="0"/>
        <v>0</v>
      </c>
      <c r="H6" s="24">
        <f t="shared" ref="H6:H64" si="1">G6*$O$1</f>
        <v>0</v>
      </c>
    </row>
    <row r="7" spans="1:15">
      <c r="A7" s="137" t="s">
        <v>8</v>
      </c>
      <c r="B7" s="45">
        <v>3.2</v>
      </c>
      <c r="C7" s="5" t="str">
        <f>VLOOKUP($B7,'הצעת מחיר כללית'!$B$5:$E$147,C$3,0)</f>
        <v>הגברה לקהל</v>
      </c>
      <c r="D7" s="5" t="str">
        <f>VLOOKUP($B7,'הצעת מחיר כללית'!$B$5:$E$147,D$3,0)</f>
        <v>הגברה לעד-1,500 איש</v>
      </c>
      <c r="E7" s="43">
        <f>VLOOKUP($B7,'הצעת מחיר כללית'!$B$5:$E$147,E$3,0)</f>
        <v>0</v>
      </c>
      <c r="F7" s="25">
        <v>1</v>
      </c>
      <c r="G7" s="26">
        <f t="shared" si="0"/>
        <v>0</v>
      </c>
      <c r="H7" s="24">
        <f t="shared" si="1"/>
        <v>0</v>
      </c>
    </row>
    <row r="8" spans="1:15">
      <c r="A8" s="137"/>
      <c r="B8" s="44">
        <v>3.4</v>
      </c>
      <c r="C8" s="5" t="str">
        <f>VLOOKUP($B8,'הצעת מחיר כללית'!$B$5:$E$147,C$3,0)</f>
        <v>מיקרופון מנחה שולחני</v>
      </c>
      <c r="D8" s="5" t="str">
        <f>VLOOKUP($B8,'הצעת מחיר כללית'!$B$5:$E$147,D$3,0)</f>
        <v>מיקרופון אחד</v>
      </c>
      <c r="E8" s="43">
        <f>VLOOKUP($B8,'הצעת מחיר כללית'!$B$5:$E$147,E$3,0)</f>
        <v>0</v>
      </c>
      <c r="F8" s="7">
        <v>1</v>
      </c>
      <c r="G8" s="27">
        <f t="shared" si="0"/>
        <v>0</v>
      </c>
      <c r="H8" s="24">
        <f t="shared" si="1"/>
        <v>0</v>
      </c>
    </row>
    <row r="9" spans="1:15">
      <c r="A9" s="137"/>
      <c r="B9" s="44">
        <v>3.5</v>
      </c>
      <c r="C9" s="5" t="str">
        <f>VLOOKUP($B9,'הצעת מחיר כללית'!$B$5:$E$147,C$3,0)</f>
        <v>CD למוזיקה</v>
      </c>
      <c r="D9" s="5" t="str">
        <f>VLOOKUP($B9,'הצעת מחיר כללית'!$B$5:$E$147,D$3,0)</f>
        <v>CD אחד</v>
      </c>
      <c r="E9" s="43">
        <f>VLOOKUP($B9,'הצעת מחיר כללית'!$B$5:$E$147,E$3,0)</f>
        <v>0</v>
      </c>
      <c r="F9" s="7">
        <v>1</v>
      </c>
      <c r="G9" s="27">
        <f t="shared" si="0"/>
        <v>0</v>
      </c>
      <c r="H9" s="24">
        <f t="shared" si="1"/>
        <v>0</v>
      </c>
    </row>
    <row r="10" spans="1:15">
      <c r="A10" s="137"/>
      <c r="B10" s="44">
        <v>3.6</v>
      </c>
      <c r="C10" s="5" t="str">
        <f>VLOOKUP($B10,'הצעת מחיר כללית'!$B$5:$E$147,C$3,0)</f>
        <v>סטנדים</v>
      </c>
      <c r="D10" s="5" t="str">
        <f>VLOOKUP($B10,'הצעת מחיר כללית'!$B$5:$E$147,D$3,0)</f>
        <v>לכל מיקרופון</v>
      </c>
      <c r="E10" s="43">
        <f>VLOOKUP($B10,'הצעת מחיר כללית'!$B$5:$E$147,E$3,0)</f>
        <v>0</v>
      </c>
      <c r="F10" s="7">
        <v>1</v>
      </c>
      <c r="G10" s="27">
        <f t="shared" si="0"/>
        <v>0</v>
      </c>
      <c r="H10" s="24">
        <f t="shared" si="1"/>
        <v>0</v>
      </c>
    </row>
    <row r="11" spans="1:15" ht="30">
      <c r="A11" s="137"/>
      <c r="B11" s="44">
        <v>3.7</v>
      </c>
      <c r="C11" s="5" t="str">
        <f>VLOOKUP($B11,'הצעת מחיר כללית'!$B$5:$E$147,C$3,0)</f>
        <v>תיבת חיבורים לתקשורת מינ' 12 כניסות</v>
      </c>
      <c r="D11" s="5" t="str">
        <f>VLOOKUP($B11,'הצעת מחיר כללית'!$B$5:$E$147,D$3,0)</f>
        <v>תיבה אחת</v>
      </c>
      <c r="E11" s="43">
        <f>VLOOKUP($B11,'הצעת מחיר כללית'!$B$5:$E$147,E$3,0)</f>
        <v>0</v>
      </c>
      <c r="F11" s="7">
        <v>1</v>
      </c>
      <c r="G11" s="27">
        <f t="shared" si="0"/>
        <v>0</v>
      </c>
      <c r="H11" s="24">
        <f t="shared" si="1"/>
        <v>0</v>
      </c>
    </row>
    <row r="12" spans="1:15" ht="30">
      <c r="A12" s="137"/>
      <c r="B12" s="44">
        <v>3.9</v>
      </c>
      <c r="C12" s="5" t="str">
        <f>VLOOKUP($B12,'הצעת מחיר כללית'!$B$5:$E$147,C$3,0)</f>
        <v>מיקרופון עיפרון שולחני לפודיום נאומים</v>
      </c>
      <c r="D12" s="5" t="str">
        <f>VLOOKUP($B12,'הצעת מחיר כללית'!$B$5:$E$147,D$3,0)</f>
        <v>מיקרופון אחד</v>
      </c>
      <c r="E12" s="43">
        <f>VLOOKUP($B12,'הצעת מחיר כללית'!$B$5:$E$147,E$3,0)</f>
        <v>0</v>
      </c>
      <c r="F12" s="7">
        <v>2</v>
      </c>
      <c r="G12" s="27">
        <f t="shared" si="0"/>
        <v>0</v>
      </c>
      <c r="H12" s="24">
        <f t="shared" si="1"/>
        <v>0</v>
      </c>
    </row>
    <row r="13" spans="1:15">
      <c r="A13" s="137"/>
      <c r="B13" s="44" t="s">
        <v>198</v>
      </c>
      <c r="C13" s="5" t="str">
        <f>VLOOKUP($B13,'הצעת מחיר כללית'!$B$5:$E$147,C$3,0)</f>
        <v>מיקרופון דינאמי</v>
      </c>
      <c r="D13" s="5" t="str">
        <f>VLOOKUP($B13,'הצעת מחיר כללית'!$B$5:$E$147,D$3,0)</f>
        <v>מיקרופון אחד</v>
      </c>
      <c r="E13" s="43">
        <f>VLOOKUP($B13,'הצעת מחיר כללית'!$B$5:$E$147,E$3,0)</f>
        <v>0</v>
      </c>
      <c r="F13" s="7">
        <v>6</v>
      </c>
      <c r="G13" s="27">
        <f t="shared" si="0"/>
        <v>0</v>
      </c>
      <c r="H13" s="24">
        <f t="shared" si="1"/>
        <v>0</v>
      </c>
    </row>
    <row r="14" spans="1:15">
      <c r="A14" s="137"/>
      <c r="B14" s="44">
        <v>3.11</v>
      </c>
      <c r="C14" s="5" t="str">
        <f>VLOOKUP($B14,'הצעת מחיר כללית'!$B$5:$E$147,C$3,0)</f>
        <v>מיקרופון פורץ+מצבר</v>
      </c>
      <c r="D14" s="5" t="str">
        <f>VLOOKUP($B14,'הצעת מחיר כללית'!$B$5:$E$147,D$3,0)</f>
        <v>מיקרופון אחד</v>
      </c>
      <c r="E14" s="43">
        <f>VLOOKUP($B14,'הצעת מחיר כללית'!$B$5:$E$147,E$3,0)</f>
        <v>0</v>
      </c>
      <c r="F14" s="7">
        <v>1</v>
      </c>
      <c r="G14" s="27">
        <f t="shared" si="0"/>
        <v>0</v>
      </c>
      <c r="H14" s="24">
        <f t="shared" si="1"/>
        <v>0</v>
      </c>
    </row>
    <row r="15" spans="1:15" ht="30">
      <c r="A15" s="137"/>
      <c r="B15" s="44">
        <v>3.12</v>
      </c>
      <c r="C15" s="5" t="str">
        <f>VLOOKUP($B15,'הצעת מחיר כללית'!$B$5:$E$147,C$3,0)</f>
        <v>מיקרופון על סטנד למפקד משמר כבוד</v>
      </c>
      <c r="D15" s="5" t="str">
        <f>VLOOKUP($B15,'הצעת מחיר כללית'!$B$5:$E$147,D$3,0)</f>
        <v>מיקרופון אחד</v>
      </c>
      <c r="E15" s="43">
        <f>VLOOKUP($B15,'הצעת מחיר כללית'!$B$5:$E$147,E$3,0)</f>
        <v>0</v>
      </c>
      <c r="F15" s="7">
        <v>1</v>
      </c>
      <c r="G15" s="27">
        <f t="shared" si="0"/>
        <v>0</v>
      </c>
      <c r="H15" s="24">
        <f t="shared" si="1"/>
        <v>0</v>
      </c>
    </row>
    <row r="16" spans="1:15">
      <c r="A16" s="137"/>
      <c r="B16" s="44">
        <v>3.15</v>
      </c>
      <c r="C16" s="5" t="str">
        <f>VLOOKUP($B16,'הצעת מחיר כללית'!$B$5:$E$147,C$3,0)</f>
        <v>אוזניה למנחה</v>
      </c>
      <c r="D16" s="5" t="str">
        <f>VLOOKUP($B16,'הצעת מחיר כללית'!$B$5:$E$147,D$3,0)</f>
        <v>אוזניה אחת</v>
      </c>
      <c r="E16" s="43">
        <f>VLOOKUP($B16,'הצעת מחיר כללית'!$B$5:$E$147,E$3,0)</f>
        <v>0</v>
      </c>
      <c r="F16" s="7">
        <v>1</v>
      </c>
      <c r="G16" s="27">
        <f t="shared" si="0"/>
        <v>0</v>
      </c>
      <c r="H16" s="24">
        <f t="shared" si="1"/>
        <v>0</v>
      </c>
    </row>
    <row r="17" spans="1:8">
      <c r="A17" s="137"/>
      <c r="B17" s="44">
        <v>3.17</v>
      </c>
      <c r="C17" s="5" t="str">
        <f>VLOOKUP($B17,'הצעת מחיר כללית'!$B$5:$E$147,C$3,0)</f>
        <v>חיבור לכלי נגינה</v>
      </c>
      <c r="D17" s="5" t="str">
        <f>VLOOKUP($B17,'הצעת מחיר כללית'!$B$5:$E$147,D$3,0)</f>
        <v>עד שלושה כלי נגינה</v>
      </c>
      <c r="E17" s="43">
        <f>VLOOKUP($B17,'הצעת מחיר כללית'!$B$5:$E$147,E$3,0)</f>
        <v>0</v>
      </c>
      <c r="F17" s="7">
        <v>1</v>
      </c>
      <c r="G17" s="27">
        <f t="shared" si="0"/>
        <v>0</v>
      </c>
      <c r="H17" s="24">
        <f t="shared" si="1"/>
        <v>0</v>
      </c>
    </row>
    <row r="18" spans="1:8" ht="45">
      <c r="A18" s="137"/>
      <c r="B18" s="44">
        <v>3.18</v>
      </c>
      <c r="C18" s="5" t="str">
        <f>VLOOKUP($B18,'הצעת מחיר כללית'!$B$5:$E$147,C$3,0)</f>
        <v>עמודים עם פנסים פנסי HMI לתאורת שטיפה, המתאימים לצילום טלוויזיה</v>
      </c>
      <c r="D18" s="5" t="str">
        <f>VLOOKUP($B18,'הצעת מחיר כללית'!$B$5:$E$147,D$3,0)</f>
        <v>עמוד  אחד</v>
      </c>
      <c r="E18" s="43">
        <f>VLOOKUP($B18,'הצעת מחיר כללית'!$B$5:$E$147,E$3,0)</f>
        <v>0</v>
      </c>
      <c r="F18" s="7">
        <v>2</v>
      </c>
      <c r="G18" s="27">
        <f t="shared" si="0"/>
        <v>0</v>
      </c>
      <c r="H18" s="24">
        <f t="shared" si="1"/>
        <v>0</v>
      </c>
    </row>
    <row r="19" spans="1:8" ht="30">
      <c r="A19" s="137"/>
      <c r="B19" s="44">
        <v>3.19</v>
      </c>
      <c r="C19" s="5" t="str">
        <f>VLOOKUP($B19,'הצעת מחיר כללית'!$B$5:$E$147,C$3,0)</f>
        <v>גנרטור עד 250 KVA+ סולר + כבל 100 מ' + חיבורי חשמל</v>
      </c>
      <c r="D19" s="5" t="str">
        <f>VLOOKUP($B19,'הצעת מחיר כללית'!$B$5:$E$147,D$3,0)</f>
        <v>יום אחד</v>
      </c>
      <c r="E19" s="43">
        <f>VLOOKUP($B19,'הצעת מחיר כללית'!$B$5:$E$147,E$3,0)</f>
        <v>0</v>
      </c>
      <c r="F19" s="7">
        <v>1</v>
      </c>
      <c r="G19" s="27">
        <f t="shared" si="0"/>
        <v>0</v>
      </c>
      <c r="H19" s="24">
        <f t="shared" si="1"/>
        <v>0</v>
      </c>
    </row>
    <row r="20" spans="1:8" ht="45">
      <c r="A20" s="137"/>
      <c r="B20" s="44" t="s">
        <v>199</v>
      </c>
      <c r="C20" s="5" t="str">
        <f>VLOOKUP($B20,'הצעת מחיר כללית'!$B$5:$E$147,C$3,0)</f>
        <v>גנרטור גיבוי עד 100 KVA+ סולר + כבל 100 מ' + חיבורי חשמל</v>
      </c>
      <c r="D20" s="5" t="str">
        <f>VLOOKUP($B20,'הצעת מחיר כללית'!$B$5:$E$147,D$3,0)</f>
        <v>יום אחד</v>
      </c>
      <c r="E20" s="43">
        <f>VLOOKUP($B20,'הצעת מחיר כללית'!$B$5:$E$147,E$3,0)</f>
        <v>0</v>
      </c>
      <c r="F20" s="7">
        <v>1</v>
      </c>
      <c r="G20" s="27">
        <f t="shared" si="0"/>
        <v>0</v>
      </c>
      <c r="H20" s="24">
        <f t="shared" si="1"/>
        <v>0</v>
      </c>
    </row>
    <row r="21" spans="1:8">
      <c r="A21" s="140" t="s">
        <v>33</v>
      </c>
      <c r="B21" s="44">
        <v>4.0999999999999996</v>
      </c>
      <c r="C21" s="5" t="str">
        <f>VLOOKUP($B21,'הצעת מחיר כללית'!$B$5:$E$147,C$3,0)</f>
        <v>בקבוקי מים</v>
      </c>
      <c r="D21" s="5" t="str">
        <f>VLOOKUP($B21,'הצעת מחיר כללית'!$B$5:$E$147,D$3,0)</f>
        <v>בקבוק אחד</v>
      </c>
      <c r="E21" s="43">
        <f>VLOOKUP($B21,'הצעת מחיר כללית'!$B$5:$E$147,E$3,0)</f>
        <v>0</v>
      </c>
      <c r="F21" s="7">
        <v>1200</v>
      </c>
      <c r="G21" s="27">
        <f t="shared" si="0"/>
        <v>0</v>
      </c>
      <c r="H21" s="24">
        <f t="shared" si="1"/>
        <v>0</v>
      </c>
    </row>
    <row r="22" spans="1:8">
      <c r="A22" s="141"/>
      <c r="B22" s="44">
        <v>4.2</v>
      </c>
      <c r="C22" s="5" t="str">
        <f>VLOOKUP($B22,'הצעת מחיר כללית'!$B$5:$E$147,C$3,0)</f>
        <v>גלגל זר פרחים</v>
      </c>
      <c r="D22" s="5" t="str">
        <f>VLOOKUP($B22,'הצעת מחיר כללית'!$B$5:$E$147,D$3,0)</f>
        <v>גלגל זר אחד</v>
      </c>
      <c r="E22" s="43">
        <f>VLOOKUP($B22,'הצעת מחיר כללית'!$B$5:$E$147,E$3,0)</f>
        <v>0</v>
      </c>
      <c r="F22" s="7">
        <v>13</v>
      </c>
      <c r="G22" s="27">
        <f t="shared" si="0"/>
        <v>0</v>
      </c>
      <c r="H22" s="24">
        <f t="shared" si="1"/>
        <v>0</v>
      </c>
    </row>
    <row r="23" spans="1:8">
      <c r="A23" s="142"/>
      <c r="B23" s="44">
        <v>4.3</v>
      </c>
      <c r="C23" s="5" t="str">
        <f>VLOOKUP($B23,'הצעת מחיר כללית'!$B$5:$E$147,C$3,0)</f>
        <v>סידורי פרחים - גובה 100 ס"מ</v>
      </c>
      <c r="D23" s="5" t="str">
        <f>VLOOKUP($B23,'הצעת מחיר כללית'!$B$5:$E$147,D$3,0)</f>
        <v>סידור פרחים אחד</v>
      </c>
      <c r="E23" s="43">
        <f>VLOOKUP($B23,'הצעת מחיר כללית'!$B$5:$E$147,E$3,0)</f>
        <v>0</v>
      </c>
      <c r="F23" s="7">
        <v>6</v>
      </c>
      <c r="G23" s="27">
        <f t="shared" si="0"/>
        <v>0</v>
      </c>
      <c r="H23" s="24">
        <f t="shared" si="1"/>
        <v>0</v>
      </c>
    </row>
    <row r="24" spans="1:8">
      <c r="A24" s="140" t="s">
        <v>39</v>
      </c>
      <c r="B24" s="44">
        <v>5.0999999999999996</v>
      </c>
      <c r="C24" s="5" t="str">
        <f>VLOOKUP($B24,'הצעת מחיר כללית'!$B$5:$E$147,C$3,0)</f>
        <v>מקלטי שמיעה</v>
      </c>
      <c r="D24" s="5" t="str">
        <f>VLOOKUP($B24,'הצעת מחיר כללית'!$B$5:$E$147,D$3,0)</f>
        <v>מקלט אחד</v>
      </c>
      <c r="E24" s="43">
        <f>VLOOKUP($B24,'הצעת מחיר כללית'!$B$5:$E$147,E$3,0)</f>
        <v>0</v>
      </c>
      <c r="F24" s="7">
        <v>30</v>
      </c>
      <c r="G24" s="27">
        <f t="shared" si="0"/>
        <v>0</v>
      </c>
      <c r="H24" s="24">
        <f t="shared" si="1"/>
        <v>0</v>
      </c>
    </row>
    <row r="25" spans="1:8">
      <c r="A25" s="141"/>
      <c r="B25" s="44">
        <v>5.2</v>
      </c>
      <c r="C25" s="5" t="str">
        <f>VLOOKUP($B25,'הצעת מחיר כללית'!$B$5:$E$147,C$3,0)</f>
        <v>אוזניות</v>
      </c>
      <c r="D25" s="5" t="str">
        <f>VLOOKUP($B25,'הצעת מחיר כללית'!$B$5:$E$147,D$3,0)</f>
        <v>זוג אחד</v>
      </c>
      <c r="E25" s="43">
        <f>VLOOKUP($B25,'הצעת מחיר כללית'!$B$5:$E$147,E$3,0)</f>
        <v>0</v>
      </c>
      <c r="F25" s="7">
        <v>20</v>
      </c>
      <c r="G25" s="27">
        <f t="shared" si="0"/>
        <v>0</v>
      </c>
      <c r="H25" s="24">
        <f t="shared" si="1"/>
        <v>0</v>
      </c>
    </row>
    <row r="26" spans="1:8">
      <c r="A26" s="141"/>
      <c r="B26" s="44">
        <v>5.3</v>
      </c>
      <c r="C26" s="5" t="str">
        <f>VLOOKUP($B26,'הצעת מחיר כללית'!$B$5:$E$147,C$3,0)</f>
        <v>לולאות השראה</v>
      </c>
      <c r="D26" s="5" t="str">
        <f>VLOOKUP($B26,'הצעת מחיר כללית'!$B$5:$E$147,D$3,0)</f>
        <v>לולאה אחת</v>
      </c>
      <c r="E26" s="43">
        <f>VLOOKUP($B26,'הצעת מחיר כללית'!$B$5:$E$147,E$3,0)</f>
        <v>0</v>
      </c>
      <c r="F26" s="7">
        <v>10</v>
      </c>
      <c r="G26" s="27">
        <f t="shared" si="0"/>
        <v>0</v>
      </c>
      <c r="H26" s="24">
        <f t="shared" si="1"/>
        <v>0</v>
      </c>
    </row>
    <row r="27" spans="1:8">
      <c r="A27" s="141"/>
      <c r="B27" s="44">
        <v>5.4</v>
      </c>
      <c r="C27" s="5" t="str">
        <f>VLOOKUP($B27,'הצעת מחיר כללית'!$B$5:$E$147,C$3,0)</f>
        <v xml:space="preserve">מערכת הכוונה קולית </v>
      </c>
      <c r="D27" s="5" t="str">
        <f>VLOOKUP($B27,'הצעת מחיר כללית'!$B$5:$E$147,D$3,0)</f>
        <v xml:space="preserve">מערכת אחת  </v>
      </c>
      <c r="E27" s="43">
        <f>VLOOKUP($B27,'הצעת מחיר כללית'!$B$5:$E$147,E$3,0)</f>
        <v>0</v>
      </c>
      <c r="F27" s="7">
        <v>1</v>
      </c>
      <c r="G27" s="27">
        <f t="shared" si="0"/>
        <v>0</v>
      </c>
      <c r="H27" s="24">
        <f t="shared" si="1"/>
        <v>0</v>
      </c>
    </row>
    <row r="28" spans="1:8" ht="30">
      <c r="A28" s="141"/>
      <c r="B28" s="44">
        <v>5.5</v>
      </c>
      <c r="C28" s="5" t="str">
        <f>VLOOKUP($B28,'הצעת מחיר כללית'!$B$5:$E$147,C$3,0)</f>
        <v>מסך פלזמה 50' לתמלול האירוע, על סטנד</v>
      </c>
      <c r="D28" s="5" t="str">
        <f>VLOOKUP($B28,'הצעת מחיר כללית'!$B$5:$E$147,D$3,0)</f>
        <v>מסך אחד</v>
      </c>
      <c r="E28" s="43">
        <f>VLOOKUP($B28,'הצעת מחיר כללית'!$B$5:$E$147,E$3,0)</f>
        <v>0</v>
      </c>
      <c r="F28" s="7">
        <v>2</v>
      </c>
      <c r="G28" s="27">
        <f t="shared" si="0"/>
        <v>0</v>
      </c>
      <c r="H28" s="24">
        <f t="shared" si="1"/>
        <v>0</v>
      </c>
    </row>
    <row r="29" spans="1:8" ht="30">
      <c r="A29" s="141"/>
      <c r="B29" s="44">
        <v>5.6</v>
      </c>
      <c r="C29" s="5" t="str">
        <f>VLOOKUP($B29,'הצעת מחיר כללית'!$B$5:$E$147,C$3,0)</f>
        <v>מחשב להקרנת הטקסט + מפעיל + מתמלל</v>
      </c>
      <c r="D29" s="5" t="str">
        <f>VLOOKUP($B29,'הצעת מחיר כללית'!$B$5:$E$147,D$3,0)</f>
        <v>מחשב אחד + מפעיל + מתמלל</v>
      </c>
      <c r="E29" s="43">
        <f>VLOOKUP($B29,'הצעת מחיר כללית'!$B$5:$E$147,E$3,0)</f>
        <v>0</v>
      </c>
      <c r="F29" s="7">
        <v>1</v>
      </c>
      <c r="G29" s="27">
        <f t="shared" si="0"/>
        <v>0</v>
      </c>
      <c r="H29" s="24">
        <f t="shared" si="1"/>
        <v>0</v>
      </c>
    </row>
    <row r="30" spans="1:8">
      <c r="A30" s="141"/>
      <c r="B30" s="44">
        <v>5.9</v>
      </c>
      <c r="C30" s="5" t="str">
        <f>VLOOKUP($B30,'הצעת מחיר כללית'!$B$5:$E$147,C$3,0)</f>
        <v>מערכת עזר לשמיעה</v>
      </c>
      <c r="D30" s="5" t="str">
        <f>VLOOKUP($B30,'הצעת מחיר כללית'!$B$5:$E$147,D$3,0)</f>
        <v>מערכת אחת</v>
      </c>
      <c r="E30" s="43">
        <f>VLOOKUP($B30,'הצעת מחיר כללית'!$B$5:$E$147,E$3,0)</f>
        <v>0</v>
      </c>
      <c r="F30" s="7">
        <v>1</v>
      </c>
      <c r="G30" s="27">
        <f t="shared" si="0"/>
        <v>0</v>
      </c>
      <c r="H30" s="24">
        <f t="shared" si="1"/>
        <v>0</v>
      </c>
    </row>
    <row r="31" spans="1:8">
      <c r="A31" s="141"/>
      <c r="B31" s="44" t="s">
        <v>201</v>
      </c>
      <c r="C31" s="5" t="str">
        <f>VLOOKUP($B31,'הצעת מחיר כללית'!$B$5:$E$147,C$3,0)</f>
        <v>טכנאי</v>
      </c>
      <c r="D31" s="5" t="str">
        <f>VLOOKUP($B31,'הצעת מחיר כללית'!$B$5:$E$147,D$3,0)</f>
        <v>טכנאי אחד</v>
      </c>
      <c r="E31" s="43">
        <f>VLOOKUP($B31,'הצעת מחיר כללית'!$B$5:$E$147,E$3,0)</f>
        <v>0</v>
      </c>
      <c r="F31" s="7">
        <v>1</v>
      </c>
      <c r="G31" s="27">
        <f t="shared" si="0"/>
        <v>0</v>
      </c>
      <c r="H31" s="24">
        <f t="shared" si="1"/>
        <v>0</v>
      </c>
    </row>
    <row r="32" spans="1:8">
      <c r="A32" s="141"/>
      <c r="B32" s="44">
        <v>5.1100000000000003</v>
      </c>
      <c r="C32" s="5" t="str">
        <f>VLOOKUP($B32,'הצעת מחיר כללית'!$B$5:$E$147,C$3,0)</f>
        <v>מושבים מותאמים</v>
      </c>
      <c r="D32" s="5" t="str">
        <f>VLOOKUP($B32,'הצעת מחיר כללית'!$B$5:$E$147,D$3,0)</f>
        <v>מושב אחד</v>
      </c>
      <c r="E32" s="43">
        <f>VLOOKUP($B32,'הצעת מחיר כללית'!$B$5:$E$147,E$3,0)</f>
        <v>0</v>
      </c>
      <c r="F32" s="7">
        <v>10</v>
      </c>
      <c r="G32" s="27">
        <f t="shared" si="0"/>
        <v>0</v>
      </c>
      <c r="H32" s="24">
        <f t="shared" si="1"/>
        <v>0</v>
      </c>
    </row>
    <row r="33" spans="1:8">
      <c r="A33" s="141"/>
      <c r="B33" s="44">
        <v>5.12</v>
      </c>
      <c r="C33" s="5" t="str">
        <f>VLOOKUP($B33,'הצעת מחיר כללית'!$B$5:$E$147,C$3,0)</f>
        <v>שילוט הכוונה</v>
      </c>
      <c r="D33" s="5" t="str">
        <f>VLOOKUP($B33,'הצעת מחיר כללית'!$B$5:$E$147,D$3,0)</f>
        <v>למתחם כולו</v>
      </c>
      <c r="E33" s="43">
        <f>VLOOKUP($B33,'הצעת מחיר כללית'!$B$5:$E$147,E$3,0)</f>
        <v>0</v>
      </c>
      <c r="F33" s="7">
        <v>1</v>
      </c>
      <c r="G33" s="27">
        <f t="shared" ref="G33:G63" si="2">E33*F33</f>
        <v>0</v>
      </c>
      <c r="H33" s="24">
        <f t="shared" si="1"/>
        <v>0</v>
      </c>
    </row>
    <row r="34" spans="1:8">
      <c r="A34" s="141"/>
      <c r="B34" s="44">
        <v>5.13</v>
      </c>
      <c r="C34" s="5" t="str">
        <f>VLOOKUP($B34,'הצעת מחיר כללית'!$B$5:$E$147,C$3,0)</f>
        <v>תרגום לשפת הסימנים</v>
      </c>
      <c r="D34" s="5" t="str">
        <f>VLOOKUP($B34,'הצעת מחיר כללית'!$B$5:$E$147,D$3,0)</f>
        <v>מתרגם אחד</v>
      </c>
      <c r="E34" s="43">
        <f>VLOOKUP($B34,'הצעת מחיר כללית'!$B$5:$E$147,E$3,0)</f>
        <v>0</v>
      </c>
      <c r="F34" s="7">
        <v>1</v>
      </c>
      <c r="G34" s="27">
        <f t="shared" si="2"/>
        <v>0</v>
      </c>
      <c r="H34" s="24">
        <f t="shared" si="1"/>
        <v>0</v>
      </c>
    </row>
    <row r="35" spans="1:8">
      <c r="A35" s="134" t="s">
        <v>59</v>
      </c>
      <c r="B35" s="44">
        <v>6.2</v>
      </c>
      <c r="C35" s="5" t="str">
        <f>VLOOKUP($B35,'הצעת מחיר כללית'!$B$5:$E$147,C$3,0)</f>
        <v>תרנים לדגלים</v>
      </c>
      <c r="D35" s="5" t="str">
        <f>VLOOKUP($B35,'הצעת מחיר כללית'!$B$5:$E$147,D$3,0)</f>
        <v>תורן אחד</v>
      </c>
      <c r="E35" s="43">
        <f>VLOOKUP($B35,'הצעת מחיר כללית'!$B$5:$E$147,E$3,0)</f>
        <v>0</v>
      </c>
      <c r="F35" s="7">
        <v>40</v>
      </c>
      <c r="G35" s="27">
        <f t="shared" si="2"/>
        <v>0</v>
      </c>
      <c r="H35" s="24">
        <f t="shared" si="1"/>
        <v>0</v>
      </c>
    </row>
    <row r="36" spans="1:8">
      <c r="A36" s="135"/>
      <c r="B36" s="44">
        <v>6.3</v>
      </c>
      <c r="C36" s="5" t="str">
        <f>VLOOKUP($B36,'הצעת מחיר כללית'!$B$5:$E$147,C$3,0)</f>
        <v>דגלי לאום על מוטות (6 מ')</v>
      </c>
      <c r="D36" s="5" t="str">
        <f>VLOOKUP($B36,'הצעת מחיר כללית'!$B$5:$E$147,D$3,0)</f>
        <v>דגל על מוט</v>
      </c>
      <c r="E36" s="43">
        <f>VLOOKUP($B36,'הצעת מחיר כללית'!$B$5:$E$147,E$3,0)</f>
        <v>0</v>
      </c>
      <c r="F36" s="7">
        <v>40</v>
      </c>
      <c r="G36" s="27">
        <f t="shared" si="2"/>
        <v>0</v>
      </c>
      <c r="H36" s="24">
        <f t="shared" si="1"/>
        <v>0</v>
      </c>
    </row>
    <row r="37" spans="1:8" ht="30">
      <c r="A37" s="135"/>
      <c r="B37" s="44" t="s">
        <v>264</v>
      </c>
      <c r="C37" s="5" t="str">
        <f>VLOOKUP($B37,'הצעת מחיר כללית'!$B$5:$E$147,C$3,0)</f>
        <v>במת נואמים (2.5X2.5) - שטיח ובד סביב</v>
      </c>
      <c r="D37" s="5" t="str">
        <f>VLOOKUP($B37,'הצעת מחיר כללית'!$B$5:$E$147,D$3,0)</f>
        <v>מחיר למטר</v>
      </c>
      <c r="E37" s="43">
        <f>VLOOKUP($B37,'הצעת מחיר כללית'!$B$5:$E$147,E$3,0)</f>
        <v>0</v>
      </c>
      <c r="F37" s="6">
        <v>6.25</v>
      </c>
      <c r="G37" s="27">
        <f t="shared" si="2"/>
        <v>0</v>
      </c>
      <c r="H37" s="24">
        <f t="shared" si="1"/>
        <v>0</v>
      </c>
    </row>
    <row r="38" spans="1:8" ht="45">
      <c r="A38" s="135"/>
      <c r="B38" s="44" t="s">
        <v>265</v>
      </c>
      <c r="C38" s="5" t="str">
        <f>VLOOKUP($B38,'הצעת מחיר כללית'!$B$5:$E$147,C$3,0)</f>
        <v>במה להופעה (4.80 עומק, 5.20 אורך, 40 ס"מ גובה + מדרגה +שטיח כחול)</v>
      </c>
      <c r="D38" s="5" t="str">
        <f>VLOOKUP($B38,'הצעת מחיר כללית'!$B$5:$E$147,D$3,0)</f>
        <v>מחיר למטר</v>
      </c>
      <c r="E38" s="43">
        <f>VLOOKUP($B38,'הצעת מחיר כללית'!$B$5:$E$147,E$3,0)</f>
        <v>0</v>
      </c>
      <c r="F38" s="6">
        <v>10</v>
      </c>
      <c r="G38" s="27">
        <f t="shared" si="2"/>
        <v>0</v>
      </c>
      <c r="H38" s="24">
        <f t="shared" si="1"/>
        <v>0</v>
      </c>
    </row>
    <row r="39" spans="1:8" s="28" customFormat="1" ht="45">
      <c r="A39" s="135"/>
      <c r="B39" s="44">
        <v>6.7</v>
      </c>
      <c r="C39" s="5" t="str">
        <f>VLOOKUP($B39,'הצעת מחיר כללית'!$B$5:$E$147,C$3,0)</f>
        <v>שושנות דגלים (כל שושונה כוללת 5 תרנים עד 3 מטר + דגלים לתרנים)</v>
      </c>
      <c r="D39" s="5" t="str">
        <f>VLOOKUP($B39,'הצעת מחיר כללית'!$B$5:$E$147,D$3,0)</f>
        <v>שושנה אחת</v>
      </c>
      <c r="E39" s="43">
        <f>VLOOKUP($B39,'הצעת מחיר כללית'!$B$5:$E$147,E$3,0)</f>
        <v>0</v>
      </c>
      <c r="F39" s="7">
        <v>2</v>
      </c>
      <c r="G39" s="27">
        <f t="shared" si="2"/>
        <v>0</v>
      </c>
      <c r="H39" s="24">
        <f t="shared" si="1"/>
        <v>0</v>
      </c>
    </row>
    <row r="40" spans="1:8">
      <c r="A40" s="135"/>
      <c r="B40" s="44">
        <v>6.8</v>
      </c>
      <c r="C40" s="5" t="str">
        <f>VLOOKUP($B40,'הצעת מחיר כללית'!$B$5:$E$147,C$3,0)</f>
        <v>פחי זבל+שקיות</v>
      </c>
      <c r="D40" s="5" t="str">
        <f>VLOOKUP($B40,'הצעת מחיר כללית'!$B$5:$E$147,D$3,0)</f>
        <v>פח אחד</v>
      </c>
      <c r="E40" s="43">
        <f>VLOOKUP($B40,'הצעת מחיר כללית'!$B$5:$E$147,E$3,0)</f>
        <v>0</v>
      </c>
      <c r="F40" s="6">
        <v>10</v>
      </c>
      <c r="G40" s="27">
        <f t="shared" si="2"/>
        <v>0</v>
      </c>
      <c r="H40" s="24">
        <f t="shared" si="1"/>
        <v>0</v>
      </c>
    </row>
    <row r="41" spans="1:8">
      <c r="A41" s="135"/>
      <c r="B41" s="44">
        <v>6.9</v>
      </c>
      <c r="C41" s="5" t="str">
        <f>VLOOKUP($B41,'הצעת מחיר כללית'!$B$5:$E$147,C$3,0)</f>
        <v>כסאות פלסטיק (אזוקים)</v>
      </c>
      <c r="D41" s="5" t="str">
        <f>VLOOKUP($B41,'הצעת מחיר כללית'!$B$5:$E$147,D$3,0)</f>
        <v>כסא אחד</v>
      </c>
      <c r="E41" s="43">
        <f>VLOOKUP($B41,'הצעת מחיר כללית'!$B$5:$E$147,E$3,0)</f>
        <v>0</v>
      </c>
      <c r="F41" s="6">
        <v>1200</v>
      </c>
      <c r="G41" s="27">
        <f t="shared" si="2"/>
        <v>0</v>
      </c>
      <c r="H41" s="24">
        <f t="shared" si="1"/>
        <v>0</v>
      </c>
    </row>
    <row r="42" spans="1:8" ht="30">
      <c r="A42" s="135"/>
      <c r="B42" s="44">
        <v>6.1</v>
      </c>
      <c r="C42" s="5" t="str">
        <f>VLOOKUP($B42,'הצעת מחיר כללית'!$B$5:$E$147,C$3,0)</f>
        <v>חבלול, עמודי נירוסטה וחבל לבן</v>
      </c>
      <c r="D42" s="5" t="str">
        <f>VLOOKUP($B42,'הצעת מחיר כללית'!$B$5:$E$147,D$3,0)</f>
        <v>חבלול באורך מטר אחד + שני עמודים וחבל לבן</v>
      </c>
      <c r="E42" s="43">
        <f>VLOOKUP($B42,'הצעת מחיר כללית'!$B$5:$E$147,E$3,0)</f>
        <v>0</v>
      </c>
      <c r="F42" s="6">
        <v>30</v>
      </c>
      <c r="G42" s="27">
        <f t="shared" si="2"/>
        <v>0</v>
      </c>
      <c r="H42" s="24">
        <f t="shared" si="1"/>
        <v>0</v>
      </c>
    </row>
    <row r="43" spans="1:8" ht="30">
      <c r="A43" s="135"/>
      <c r="B43" s="44">
        <v>6.18</v>
      </c>
      <c r="C43" s="5" t="str">
        <f>VLOOKUP($B43,'הצעת מחיר כללית'!$B$5:$E$147,C$3,0)</f>
        <v>אוהל לבן (15X40) כולל משקולות</v>
      </c>
      <c r="D43" s="5" t="str">
        <f>VLOOKUP($B43,'הצעת מחיר כללית'!$B$5:$E$147,D$3,0)</f>
        <v>אוהל אחד</v>
      </c>
      <c r="E43" s="43">
        <f>VLOOKUP($B43,'הצעת מחיר כללית'!$B$5:$E$147,E$3,0)</f>
        <v>0</v>
      </c>
      <c r="F43" s="7">
        <v>1</v>
      </c>
      <c r="G43" s="27">
        <f t="shared" si="2"/>
        <v>0</v>
      </c>
      <c r="H43" s="24">
        <f t="shared" si="1"/>
        <v>0</v>
      </c>
    </row>
    <row r="44" spans="1:8">
      <c r="A44" s="135"/>
      <c r="B44" s="44">
        <v>6.21</v>
      </c>
      <c r="C44" s="5" t="str">
        <f>VLOOKUP($B44,'הצעת מחיר כללית'!$B$5:$E$147,C$3,0)</f>
        <v>מהנדס קונסטרוקציה</v>
      </c>
      <c r="D44" s="5" t="str">
        <f>VLOOKUP($B44,'הצעת מחיר כללית'!$B$5:$E$147,D$3,0)</f>
        <v>כלל האירוע</v>
      </c>
      <c r="E44" s="43">
        <f>VLOOKUP($B44,'הצעת מחיר כללית'!$B$5:$E$147,E$3,0)</f>
        <v>0</v>
      </c>
      <c r="F44" s="7">
        <v>1</v>
      </c>
      <c r="G44" s="27">
        <f t="shared" si="2"/>
        <v>0</v>
      </c>
      <c r="H44" s="24">
        <f t="shared" si="1"/>
        <v>0</v>
      </c>
    </row>
    <row r="45" spans="1:8">
      <c r="A45" s="136"/>
      <c r="B45" s="44">
        <v>6.22</v>
      </c>
      <c r="C45" s="5" t="str">
        <f>VLOOKUP($B45,'הצעת מחיר כללית'!$B$5:$E$147,C$3,0)</f>
        <v>מנהל/ממונה בטיחות</v>
      </c>
      <c r="D45" s="5" t="str">
        <f>VLOOKUP($B45,'הצעת מחיר כללית'!$B$5:$E$147,D$3,0)</f>
        <v>כלל האירוע</v>
      </c>
      <c r="E45" s="43">
        <f>VLOOKUP($B45,'הצעת מחיר כללית'!$B$5:$E$147,E$3,0)</f>
        <v>0</v>
      </c>
      <c r="F45" s="7">
        <v>1</v>
      </c>
      <c r="G45" s="27">
        <f t="shared" si="2"/>
        <v>0</v>
      </c>
      <c r="H45" s="24">
        <f t="shared" si="1"/>
        <v>0</v>
      </c>
    </row>
    <row r="46" spans="1:8" ht="30">
      <c r="A46" s="8" t="s">
        <v>85</v>
      </c>
      <c r="B46" s="44">
        <v>7.1</v>
      </c>
      <c r="C46" s="5" t="str">
        <f>VLOOKUP($B46,'הצעת מחיר כללית'!$B$5:$E$147,C$3,0)</f>
        <v>מנחה מקצועי (כולל אש"ל ונסיעות)</v>
      </c>
      <c r="D46" s="5" t="str">
        <f>VLOOKUP($B46,'הצעת מחיר כללית'!$B$5:$E$147,D$3,0)</f>
        <v>אירוע מלא (כולל חזרה)</v>
      </c>
      <c r="E46" s="43">
        <f>VLOOKUP($B46,'הצעת מחיר כללית'!$B$5:$E$147,E$3,0)</f>
        <v>0</v>
      </c>
      <c r="F46" s="7">
        <v>1</v>
      </c>
      <c r="G46" s="27">
        <f t="shared" si="2"/>
        <v>0</v>
      </c>
      <c r="H46" s="24">
        <f t="shared" si="1"/>
        <v>0</v>
      </c>
    </row>
    <row r="47" spans="1:8">
      <c r="A47" s="114" t="s">
        <v>88</v>
      </c>
      <c r="B47" s="54">
        <v>8.1</v>
      </c>
      <c r="C47" s="5" t="str">
        <f>VLOOKUP($B47,'הצעת מחיר כללית'!$B$5:$E$147,C$3,0)</f>
        <v>אמבולנס רגיל</v>
      </c>
      <c r="D47" s="5" t="str">
        <f>VLOOKUP($B47,'הצעת מחיר כללית'!$B$5:$E$147,D$3,0)</f>
        <v>אמבולנס + צוות</v>
      </c>
      <c r="E47" s="43">
        <f>VLOOKUP($B47,'הצעת מחיר כללית'!$B$5:$E$147,E$3,0)</f>
        <v>0</v>
      </c>
      <c r="F47" s="7">
        <v>1</v>
      </c>
      <c r="G47" s="27">
        <f t="shared" si="2"/>
        <v>0</v>
      </c>
      <c r="H47" s="24">
        <f t="shared" si="1"/>
        <v>0</v>
      </c>
    </row>
    <row r="48" spans="1:8" ht="30">
      <c r="A48" s="140" t="s">
        <v>91</v>
      </c>
      <c r="B48" s="44">
        <v>9.1</v>
      </c>
      <c r="C48" s="5" t="str">
        <f>VLOOKUP($B48,'הצעת מחיר כללית'!$B$5:$E$147,C$3,0)</f>
        <v>קוליסות PVC לטקס 1.10X2.20 + רגל</v>
      </c>
      <c r="D48" s="5" t="str">
        <f>VLOOKUP($B48,'הצעת מחיר כללית'!$B$5:$E$147,D$3,0)</f>
        <v>קוליסה אחת</v>
      </c>
      <c r="E48" s="43">
        <f>VLOOKUP($B48,'הצעת מחיר כללית'!$B$5:$E$147,E$3,0)</f>
        <v>0</v>
      </c>
      <c r="F48" s="6">
        <v>2</v>
      </c>
      <c r="G48" s="27">
        <f t="shared" si="2"/>
        <v>0</v>
      </c>
      <c r="H48" s="24">
        <f t="shared" si="1"/>
        <v>0</v>
      </c>
    </row>
    <row r="49" spans="1:15">
      <c r="A49" s="141"/>
      <c r="B49" s="44">
        <v>9.1999999999999993</v>
      </c>
      <c r="C49" s="5" t="str">
        <f>VLOOKUP($B49,'הצעת מחיר כללית'!$B$5:$E$147,C$3,0)</f>
        <v>שלטי הכוונה PVC 50X50</v>
      </c>
      <c r="D49" s="5" t="str">
        <f>VLOOKUP($B49,'הצעת מחיר כללית'!$B$5:$E$147,D$3,0)</f>
        <v>שלט אחד</v>
      </c>
      <c r="E49" s="43">
        <f>VLOOKUP($B49,'הצעת מחיר כללית'!$B$5:$E$147,E$3,0)</f>
        <v>0</v>
      </c>
      <c r="F49" s="6">
        <v>14</v>
      </c>
      <c r="G49" s="27">
        <f t="shared" si="2"/>
        <v>0</v>
      </c>
      <c r="H49" s="24">
        <f t="shared" si="1"/>
        <v>0</v>
      </c>
    </row>
    <row r="50" spans="1:15">
      <c r="A50" s="141"/>
      <c r="B50" s="44">
        <v>9.3000000000000007</v>
      </c>
      <c r="C50" s="5" t="str">
        <f>VLOOKUP($B50,'הצעת מחיר כללית'!$B$5:$E$147,C$3,0)</f>
        <v>שלטי חירום  PVC 80X80</v>
      </c>
      <c r="D50" s="5" t="str">
        <f>VLOOKUP($B50,'הצעת מחיר כללית'!$B$5:$E$147,D$3,0)</f>
        <v>שלט אחד</v>
      </c>
      <c r="E50" s="43">
        <f>VLOOKUP($B50,'הצעת מחיר כללית'!$B$5:$E$147,E$3,0)</f>
        <v>0</v>
      </c>
      <c r="F50" s="6">
        <v>14</v>
      </c>
      <c r="G50" s="27">
        <f t="shared" si="2"/>
        <v>0</v>
      </c>
      <c r="H50" s="24">
        <f t="shared" si="1"/>
        <v>0</v>
      </c>
    </row>
    <row r="51" spans="1:15">
      <c r="A51" s="142"/>
      <c r="B51" s="44">
        <v>9.4</v>
      </c>
      <c r="C51" s="5" t="str">
        <f>VLOOKUP($B51,'הצעת מחיר כללית'!$B$5:$E$147,C$3,0)</f>
        <v>תליה, הרכבה ופירוק</v>
      </c>
      <c r="D51" s="5" t="str">
        <f>VLOOKUP($B51,'הצעת מחיר כללית'!$B$5:$E$147,D$3,0)</f>
        <v>כלל האירוע</v>
      </c>
      <c r="E51" s="43">
        <f>VLOOKUP($B51,'הצעת מחיר כללית'!$B$5:$E$147,E$3,0)</f>
        <v>0</v>
      </c>
      <c r="F51" s="6">
        <v>1</v>
      </c>
      <c r="G51" s="27">
        <f t="shared" si="2"/>
        <v>0</v>
      </c>
      <c r="H51" s="24">
        <f t="shared" si="1"/>
        <v>0</v>
      </c>
    </row>
    <row r="52" spans="1:15">
      <c r="A52" s="134" t="s">
        <v>96</v>
      </c>
      <c r="B52" s="44">
        <v>10.1</v>
      </c>
      <c r="C52" s="5" t="str">
        <f>VLOOKUP($B52,'הצעת מחיר כללית'!$B$5:$E$147,C$3,0)</f>
        <v>כריכים חלבי/פרווה</v>
      </c>
      <c r="D52" s="5" t="str">
        <f>VLOOKUP($B52,'הצעת מחיר כללית'!$B$5:$E$147,D$3,0)</f>
        <v>כריך אחד</v>
      </c>
      <c r="E52" s="43">
        <f>VLOOKUP($B52,'הצעת מחיר כללית'!$B$5:$E$147,E$3,0)</f>
        <v>0</v>
      </c>
      <c r="F52" s="6">
        <v>80</v>
      </c>
      <c r="G52" s="27">
        <f t="shared" si="2"/>
        <v>0</v>
      </c>
      <c r="H52" s="24">
        <f t="shared" si="1"/>
        <v>0</v>
      </c>
    </row>
    <row r="53" spans="1:15">
      <c r="A53" s="135"/>
      <c r="B53" s="44">
        <v>10.3</v>
      </c>
      <c r="C53" s="5" t="str">
        <f>VLOOKUP($B53,'הצעת מחיר כללית'!$B$5:$E$147,C$3,0)</f>
        <v>קייטרינג בשרי</v>
      </c>
      <c r="D53" s="5" t="str">
        <f>VLOOKUP($B53,'הצעת מחיר כללית'!$B$5:$E$147,D$3,0)</f>
        <v>סועד אחד</v>
      </c>
      <c r="E53" s="43">
        <f>VLOOKUP($B53,'הצעת מחיר כללית'!$B$5:$E$147,E$3,0)</f>
        <v>0</v>
      </c>
      <c r="F53" s="6">
        <v>20</v>
      </c>
      <c r="G53" s="27">
        <f t="shared" si="2"/>
        <v>0</v>
      </c>
      <c r="H53" s="24">
        <f t="shared" si="1"/>
        <v>0</v>
      </c>
    </row>
    <row r="54" spans="1:15">
      <c r="A54" s="140" t="s">
        <v>98</v>
      </c>
      <c r="B54" s="44">
        <v>11.1</v>
      </c>
      <c r="C54" s="5" t="str">
        <f>VLOOKUP($B54,'הצעת מחיר כללית'!$B$5:$E$147,C$3,0)</f>
        <v>צילום האירוע</v>
      </c>
      <c r="D54" s="5" t="str">
        <f>VLOOKUP($B54,'הצעת מחיר כללית'!$B$5:$E$147,D$3,0)</f>
        <v>חצי יום עבודה</v>
      </c>
      <c r="E54" s="43">
        <f>VLOOKUP($B54,'הצעת מחיר כללית'!$B$5:$E$147,E$3,0)</f>
        <v>0</v>
      </c>
      <c r="F54" s="6">
        <v>1</v>
      </c>
      <c r="G54" s="27">
        <f t="shared" si="2"/>
        <v>0</v>
      </c>
      <c r="H54" s="24">
        <f t="shared" si="1"/>
        <v>0</v>
      </c>
    </row>
    <row r="55" spans="1:15">
      <c r="A55" s="141"/>
      <c r="B55" s="44">
        <v>11.2</v>
      </c>
      <c r="C55" s="5" t="str">
        <f>VLOOKUP($B55,'הצעת מחיר כללית'!$B$5:$E$147,C$3,0)</f>
        <v>תמונות 18X13</v>
      </c>
      <c r="D55" s="5" t="str">
        <f>VLOOKUP($B55,'הצעת מחיר כללית'!$B$5:$E$147,D$3,0)</f>
        <v>תמונה אחת</v>
      </c>
      <c r="E55" s="43">
        <f>VLOOKUP($B55,'הצעת מחיר כללית'!$B$5:$E$147,E$3,0)</f>
        <v>0</v>
      </c>
      <c r="F55" s="6">
        <v>90</v>
      </c>
      <c r="G55" s="27">
        <f t="shared" si="2"/>
        <v>0</v>
      </c>
      <c r="H55" s="24">
        <f t="shared" si="1"/>
        <v>0</v>
      </c>
    </row>
    <row r="56" spans="1:15">
      <c r="A56" s="141"/>
      <c r="B56" s="44">
        <v>11.3</v>
      </c>
      <c r="C56" s="5" t="str">
        <f>VLOOKUP($B56,'הצעת מחיר כללית'!$B$5:$E$147,C$3,0)</f>
        <v>כל התמונות על CD</v>
      </c>
      <c r="D56" s="5" t="str">
        <f>VLOOKUP($B56,'הצעת מחיר כללית'!$B$5:$E$147,D$3,0)</f>
        <v>CD אחד</v>
      </c>
      <c r="E56" s="43">
        <f>VLOOKUP($B56,'הצעת מחיר כללית'!$B$5:$E$147,E$3,0)</f>
        <v>0</v>
      </c>
      <c r="F56" s="6">
        <v>1</v>
      </c>
      <c r="G56" s="27">
        <f t="shared" si="2"/>
        <v>0</v>
      </c>
      <c r="H56" s="24">
        <f t="shared" si="1"/>
        <v>0</v>
      </c>
    </row>
    <row r="57" spans="1:15">
      <c r="A57" s="141"/>
      <c r="B57" s="44">
        <v>11.4</v>
      </c>
      <c r="C57" s="5" t="str">
        <f>VLOOKUP($B57,'הצעת מחיר כללית'!$B$5:$E$147,C$3,0)</f>
        <v>כל התמונות על DOK</v>
      </c>
      <c r="D57" s="5" t="str">
        <f>VLOOKUP($B57,'הצעת מחיר כללית'!$B$5:$E$147,D$3,0)</f>
        <v>DOK אחד</v>
      </c>
      <c r="E57" s="43">
        <f>VLOOKUP($B57,'הצעת מחיר כללית'!$B$5:$E$147,E$3,0)</f>
        <v>0</v>
      </c>
      <c r="F57" s="6">
        <v>1</v>
      </c>
      <c r="G57" s="27">
        <f t="shared" si="2"/>
        <v>0</v>
      </c>
      <c r="H57" s="24">
        <f t="shared" si="1"/>
        <v>0</v>
      </c>
    </row>
    <row r="58" spans="1:15">
      <c r="A58" s="141"/>
      <c r="B58" s="44">
        <v>11.5</v>
      </c>
      <c r="C58" s="5" t="str">
        <f>VLOOKUP($B58,'הצעת מחיר כללית'!$B$5:$E$147,C$3,0)</f>
        <v>אלבום מסכם</v>
      </c>
      <c r="D58" s="5" t="str">
        <f>VLOOKUP($B58,'הצעת מחיר כללית'!$B$5:$E$147,D$3,0)</f>
        <v>אלבום</v>
      </c>
      <c r="E58" s="43">
        <f>VLOOKUP($B58,'הצעת מחיר כללית'!$B$5:$E$147,E$3,0)</f>
        <v>0</v>
      </c>
      <c r="F58" s="6">
        <v>1</v>
      </c>
      <c r="G58" s="27">
        <f t="shared" si="2"/>
        <v>0</v>
      </c>
      <c r="H58" s="24">
        <f t="shared" si="1"/>
        <v>0</v>
      </c>
    </row>
    <row r="59" spans="1:15">
      <c r="A59" s="142"/>
      <c r="B59" s="44">
        <v>11.6</v>
      </c>
      <c r="C59" s="5" t="str">
        <f>VLOOKUP($B59,'הצעת מחיר כללית'!$B$5:$E$147,C$3,0)</f>
        <v>גיבוי בענן לכל התמונות</v>
      </c>
      <c r="D59" s="5">
        <f>VLOOKUP($B59,'הצעת מחיר כללית'!$B$5:$E$147,D$3,0)</f>
        <v>0</v>
      </c>
      <c r="E59" s="43">
        <f>VLOOKUP($B59,'הצעת מחיר כללית'!$B$5:$E$147,E$3,0)</f>
        <v>0</v>
      </c>
      <c r="F59" s="6">
        <v>1</v>
      </c>
      <c r="G59" s="27">
        <f t="shared" si="2"/>
        <v>0</v>
      </c>
      <c r="H59" s="24">
        <f t="shared" si="1"/>
        <v>0</v>
      </c>
    </row>
    <row r="60" spans="1:15" ht="30">
      <c r="A60" s="140" t="s">
        <v>110</v>
      </c>
      <c r="B60" s="44">
        <v>12.1</v>
      </c>
      <c r="C60" s="5" t="str">
        <f>VLOOKUP($B60,'הצעת מחיר כללית'!$B$5:$E$147,C$3,0)</f>
        <v>תאי שירותים כימיים + נייר טואלט</v>
      </c>
      <c r="D60" s="5" t="str">
        <f>VLOOKUP($B60,'הצעת מחיר כללית'!$B$5:$E$147,D$3,0)</f>
        <v>תא אחד</v>
      </c>
      <c r="E60" s="43">
        <f>VLOOKUP($B60,'הצעת מחיר כללית'!$B$5:$E$147,E$3,0)</f>
        <v>0</v>
      </c>
      <c r="F60" s="6">
        <v>5</v>
      </c>
      <c r="G60" s="27">
        <f t="shared" si="2"/>
        <v>0</v>
      </c>
      <c r="H60" s="24">
        <f t="shared" si="1"/>
        <v>0</v>
      </c>
    </row>
    <row r="61" spans="1:15" ht="30">
      <c r="A61" s="141"/>
      <c r="B61" s="44">
        <v>12.2</v>
      </c>
      <c r="C61" s="5" t="str">
        <f>VLOOKUP($B61,'הצעת מחיר כללית'!$B$5:$E$147,C$3,0)</f>
        <v>מעמד נטילת ידיים דו"צ (ללא צנרת) + נייר</v>
      </c>
      <c r="D61" s="5" t="str">
        <f>VLOOKUP($B61,'הצעת מחיר כללית'!$B$5:$E$147,D$3,0)</f>
        <v>עמדה אחת</v>
      </c>
      <c r="E61" s="43">
        <f>VLOOKUP($B61,'הצעת מחיר כללית'!$B$5:$E$147,E$3,0)</f>
        <v>0</v>
      </c>
      <c r="F61" s="6">
        <v>1</v>
      </c>
      <c r="G61" s="27">
        <f t="shared" si="2"/>
        <v>0</v>
      </c>
      <c r="H61" s="24">
        <f t="shared" si="1"/>
        <v>0</v>
      </c>
    </row>
    <row r="62" spans="1:15">
      <c r="A62" s="141"/>
      <c r="B62" s="44">
        <v>12.3</v>
      </c>
      <c r="C62" s="5" t="str">
        <f>VLOOKUP($B62,'הצעת מחיר כללית'!$B$5:$E$147,C$3,0)</f>
        <v>תאי שירותים לנכים</v>
      </c>
      <c r="D62" s="5" t="str">
        <f>VLOOKUP($B62,'הצעת מחיר כללית'!$B$5:$E$147,D$3,0)</f>
        <v>תא אחד</v>
      </c>
      <c r="E62" s="43">
        <f>VLOOKUP($B62,'הצעת מחיר כללית'!$B$5:$E$147,E$3,0)</f>
        <v>0</v>
      </c>
      <c r="F62" s="6">
        <v>2</v>
      </c>
      <c r="G62" s="27">
        <f t="shared" si="2"/>
        <v>0</v>
      </c>
      <c r="H62" s="24">
        <f t="shared" si="1"/>
        <v>0</v>
      </c>
    </row>
    <row r="63" spans="1:15">
      <c r="A63" s="142"/>
      <c r="B63" s="44">
        <v>12.4</v>
      </c>
      <c r="C63" s="5" t="str">
        <f>VLOOKUP($B63,'הצעת מחיר כללית'!$B$5:$E$147,C$3,0)</f>
        <v>הובלה, הקמה ופירוק</v>
      </c>
      <c r="D63" s="5" t="str">
        <f>VLOOKUP($B63,'הצעת מחיר כללית'!$B$5:$E$147,D$3,0)</f>
        <v>כלל האירוע</v>
      </c>
      <c r="E63" s="43">
        <f>VLOOKUP($B63,'הצעת מחיר כללית'!$B$5:$E$147,E$3,0)</f>
        <v>0</v>
      </c>
      <c r="F63" s="6">
        <v>1</v>
      </c>
      <c r="G63" s="27">
        <f t="shared" si="2"/>
        <v>0</v>
      </c>
      <c r="H63" s="24">
        <f t="shared" si="1"/>
        <v>0</v>
      </c>
    </row>
    <row r="64" spans="1:15" ht="35.25" customHeight="1">
      <c r="A64" s="134" t="s">
        <v>117</v>
      </c>
      <c r="B64" s="44">
        <v>13.1</v>
      </c>
      <c r="C64" s="5" t="str">
        <f>VLOOKUP($B64,'הצעת מחיר כללית'!$B$5:$E$147,C$3,0)</f>
        <v>שמירה מתחילת הקמה ועד סיום פירוק</v>
      </c>
      <c r="D64" s="5" t="str">
        <f>VLOOKUP($B64,'הצעת מחיר כללית'!$B$5:$E$147,D$3,0)</f>
        <v>שומר אחד</v>
      </c>
      <c r="E64" s="43">
        <f>VLOOKUP($B64,'הצעת מחיר כללית'!$B$5:$E$147,E$3,0)</f>
        <v>0</v>
      </c>
      <c r="F64" s="6">
        <v>2</v>
      </c>
      <c r="G64" s="27">
        <f t="shared" ref="G64:G71" si="3">E64*F64</f>
        <v>0</v>
      </c>
      <c r="H64" s="24">
        <f t="shared" si="1"/>
        <v>0</v>
      </c>
      <c r="O64" s="9"/>
    </row>
    <row r="65" spans="1:8">
      <c r="A65" s="135"/>
      <c r="B65" s="44">
        <v>13.2</v>
      </c>
      <c r="C65" s="5" t="str">
        <f>VLOOKUP($B65,'הצעת מחיר כללית'!$B$5:$E$147,C$3,0)</f>
        <v>פועלי במה</v>
      </c>
      <c r="D65" s="5" t="str">
        <f>VLOOKUP($B65,'הצעת מחיר כללית'!$B$5:$E$147,D$3,0)</f>
        <v>פועל אחד ליום עבודה</v>
      </c>
      <c r="E65" s="43">
        <f>VLOOKUP($B65,'הצעת מחיר כללית'!$B$5:$E$147,E$3,0)</f>
        <v>0</v>
      </c>
      <c r="F65" s="6">
        <v>3</v>
      </c>
      <c r="G65" s="27">
        <f t="shared" si="3"/>
        <v>0</v>
      </c>
      <c r="H65" s="24">
        <f t="shared" ref="H65:H71" si="4">G65*$O$1</f>
        <v>0</v>
      </c>
    </row>
    <row r="66" spans="1:8">
      <c r="A66" s="135"/>
      <c r="B66" s="44">
        <v>13.3</v>
      </c>
      <c r="C66" s="5" t="str">
        <f>VLOOKUP($B66,'הצעת מחיר כללית'!$B$5:$E$147,C$3,0)</f>
        <v>סדרנים / דיילות</v>
      </c>
      <c r="D66" s="5" t="str">
        <f>VLOOKUP($B66,'הצעת מחיר כללית'!$B$5:$E$147,D$3,0)</f>
        <v>דייל אחד ליום עבודה</v>
      </c>
      <c r="E66" s="43">
        <f>VLOOKUP($B66,'הצעת מחיר כללית'!$B$5:$E$147,E$3,0)</f>
        <v>0</v>
      </c>
      <c r="F66" s="6">
        <v>15</v>
      </c>
      <c r="G66" s="27">
        <f t="shared" si="3"/>
        <v>0</v>
      </c>
      <c r="H66" s="24">
        <f t="shared" si="4"/>
        <v>0</v>
      </c>
    </row>
    <row r="67" spans="1:8">
      <c r="A67" s="136"/>
      <c r="B67" s="44">
        <v>13.4</v>
      </c>
      <c r="C67" s="5" t="str">
        <f>VLOOKUP($B67,'הצעת מחיר כללית'!$B$5:$E$147,C$3,0)</f>
        <v>ניקיון למחרת הטקס</v>
      </c>
      <c r="D67" s="5" t="str">
        <f>VLOOKUP($B67,'הצעת מחיר כללית'!$B$5:$E$147,D$3,0)</f>
        <v>פועל ניקיון ליום עבודה</v>
      </c>
      <c r="E67" s="43">
        <f>VLOOKUP($B67,'הצעת מחיר כללית'!$B$5:$E$147,E$3,0)</f>
        <v>0</v>
      </c>
      <c r="F67" s="6">
        <v>3</v>
      </c>
      <c r="G67" s="27">
        <f t="shared" si="3"/>
        <v>0</v>
      </c>
      <c r="H67" s="24">
        <f t="shared" si="4"/>
        <v>0</v>
      </c>
    </row>
    <row r="68" spans="1:8" ht="30">
      <c r="A68" s="29" t="s">
        <v>123</v>
      </c>
      <c r="B68" s="44">
        <v>14.1</v>
      </c>
      <c r="C68" s="5" t="str">
        <f>VLOOKUP($B68,'הצעת מחיר כללית'!$B$5:$E$147,C$3,0)</f>
        <v>הזמנות</v>
      </c>
      <c r="D68" s="5" t="str">
        <f>VLOOKUP($B68,'הצעת מחיר כללית'!$B$5:$E$147,D$3,0)</f>
        <v>הדפסת הזמנה אחת - עד 1,000 יחידות</v>
      </c>
      <c r="E68" s="43">
        <f>VLOOKUP($B68,'הצעת מחיר כללית'!$B$5:$E$147,E$3,0)</f>
        <v>0</v>
      </c>
      <c r="F68" s="6">
        <v>1000</v>
      </c>
      <c r="G68" s="27">
        <f t="shared" si="3"/>
        <v>0</v>
      </c>
      <c r="H68" s="24">
        <f t="shared" si="4"/>
        <v>0</v>
      </c>
    </row>
    <row r="69" spans="1:8">
      <c r="A69" s="30" t="s">
        <v>125</v>
      </c>
      <c r="B69" s="44">
        <v>15.1</v>
      </c>
      <c r="C69" s="5"/>
      <c r="D69" s="5"/>
      <c r="E69" s="24"/>
      <c r="F69" s="6">
        <v>1</v>
      </c>
      <c r="G69" s="27">
        <f t="shared" si="3"/>
        <v>0</v>
      </c>
      <c r="H69" s="24">
        <f t="shared" si="4"/>
        <v>0</v>
      </c>
    </row>
    <row r="70" spans="1:8">
      <c r="A70" s="30" t="s">
        <v>126</v>
      </c>
      <c r="B70" s="44">
        <v>15.2</v>
      </c>
      <c r="C70" s="5"/>
      <c r="D70" s="5"/>
      <c r="E70" s="24"/>
      <c r="F70" s="6">
        <v>1</v>
      </c>
      <c r="G70" s="27">
        <f t="shared" si="3"/>
        <v>0</v>
      </c>
      <c r="H70" s="24">
        <f t="shared" si="4"/>
        <v>0</v>
      </c>
    </row>
    <row r="71" spans="1:8">
      <c r="A71" s="30" t="s">
        <v>127</v>
      </c>
      <c r="B71" s="44">
        <v>15.3</v>
      </c>
      <c r="C71" s="5"/>
      <c r="D71" s="5"/>
      <c r="E71" s="24"/>
      <c r="F71" s="6">
        <v>1</v>
      </c>
      <c r="G71" s="27">
        <f t="shared" si="3"/>
        <v>0</v>
      </c>
      <c r="H71" s="24">
        <f t="shared" si="4"/>
        <v>0</v>
      </c>
    </row>
    <row r="72" spans="1:8">
      <c r="A72" s="143" t="s">
        <v>165</v>
      </c>
      <c r="B72" s="144"/>
      <c r="C72" s="144"/>
      <c r="D72" s="144"/>
      <c r="E72" s="32"/>
      <c r="F72" s="31"/>
      <c r="G72" s="32"/>
      <c r="H72" s="32"/>
    </row>
    <row r="73" spans="1:8" ht="32.25" customHeight="1">
      <c r="A73" s="30" t="s">
        <v>165</v>
      </c>
      <c r="B73" s="84">
        <f>'הצעת מחיר כללית'!B149</f>
        <v>16.100000000000001</v>
      </c>
      <c r="C73" s="138" t="s">
        <v>166</v>
      </c>
      <c r="D73" s="139"/>
      <c r="E73" s="24">
        <f>'הצעת מחיר כללית'!E149</f>
        <v>0</v>
      </c>
      <c r="F73" s="6">
        <v>1</v>
      </c>
      <c r="G73" s="27">
        <f>E73*F73</f>
        <v>0</v>
      </c>
      <c r="H73" s="27">
        <f>F73*G73</f>
        <v>0</v>
      </c>
    </row>
    <row r="74" spans="1:8">
      <c r="A74" s="33"/>
      <c r="B74" s="34"/>
      <c r="C74" s="35"/>
      <c r="D74" s="35"/>
      <c r="E74" s="35"/>
      <c r="F74" s="35"/>
      <c r="G74" s="35"/>
      <c r="H74" s="35"/>
    </row>
    <row r="75" spans="1:8" ht="19.5" thickBot="1">
      <c r="A75" s="36"/>
      <c r="B75" s="37"/>
      <c r="C75" s="41" t="s">
        <v>183</v>
      </c>
      <c r="D75" s="41"/>
      <c r="E75" s="38"/>
      <c r="F75" s="41"/>
      <c r="G75" s="38">
        <f>SUM(G5:G73)</f>
        <v>0</v>
      </c>
      <c r="H75" s="38">
        <f>SUM(H5:H73)</f>
        <v>0</v>
      </c>
    </row>
  </sheetData>
  <sheetProtection algorithmName="SHA-512" hashValue="tAfYs1F+U0u1z3qNZlAl3SSMFd7ypfQmu3c3AWAbIe7kZGhPB6OnFB0BqfWlb3sNh5Bkrnqory/e4+/Aq2FUXg==" saltValue="RHlpL6PZqRB+c9lC5G2VKA==" spinCount="100000" sheet="1" objects="1" scenarios="1" selectLockedCells="1" selectUnlockedCells="1"/>
  <customSheetViews>
    <customSheetView guid="{CE1E4322-1EE4-4098-9E3A-81EDCF2F55CC}" topLeftCell="A22">
      <selection activeCell="G80" sqref="G80"/>
      <pageMargins left="0.7" right="0.7" top="0.75" bottom="0.75" header="0.3" footer="0.3"/>
      <pageSetup orientation="portrait" r:id="rId1"/>
    </customSheetView>
  </customSheetViews>
  <mergeCells count="11">
    <mergeCell ref="A64:A67"/>
    <mergeCell ref="A7:A20"/>
    <mergeCell ref="A35:A45"/>
    <mergeCell ref="C73:D73"/>
    <mergeCell ref="A48:A51"/>
    <mergeCell ref="A52:A53"/>
    <mergeCell ref="A54:A59"/>
    <mergeCell ref="A60:A63"/>
    <mergeCell ref="A72:D72"/>
    <mergeCell ref="A21:A23"/>
    <mergeCell ref="A24:A34"/>
  </mergeCells>
  <pageMargins left="0.7" right="0.7" top="0.75" bottom="0.75" header="0.3" footer="0.3"/>
  <pageSetup orientation="portrait" r:id="rId2"/>
  <ignoredErrors>
    <ignoredError sqref="B31 B13 B2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5"/>
  <sheetViews>
    <sheetView rightToLeft="1" workbookViewId="0">
      <selection activeCell="D48" sqref="D48"/>
    </sheetView>
  </sheetViews>
  <sheetFormatPr defaultRowHeight="14.25"/>
  <cols>
    <col min="1" max="1" width="16" customWidth="1"/>
    <col min="2" max="2" width="6.25" customWidth="1"/>
    <col min="3" max="3" width="21.875" customWidth="1"/>
    <col min="4" max="4" width="19.25" customWidth="1"/>
    <col min="5" max="5" width="15.375" style="61" customWidth="1"/>
    <col min="6" max="6" width="13.75" customWidth="1"/>
    <col min="7" max="8" width="15.875" customWidth="1"/>
  </cols>
  <sheetData>
    <row r="1" spans="1:15" ht="15.75">
      <c r="A1" s="39" t="s">
        <v>204</v>
      </c>
      <c r="B1" s="39"/>
      <c r="C1" s="39"/>
      <c r="D1" s="39"/>
      <c r="E1" s="57"/>
      <c r="F1" s="39"/>
      <c r="G1" s="39"/>
      <c r="H1" s="39"/>
      <c r="O1">
        <f>'הצעת מחיר כללית'!R3</f>
        <v>1.17</v>
      </c>
    </row>
    <row r="2" spans="1:15" ht="15">
      <c r="A2" s="40" t="s">
        <v>205</v>
      </c>
      <c r="B2" s="40"/>
      <c r="C2" s="40"/>
      <c r="D2" s="40"/>
      <c r="E2" s="58"/>
      <c r="F2" s="40"/>
      <c r="G2" s="40"/>
      <c r="H2" s="40"/>
    </row>
    <row r="3" spans="1:15" ht="15.75" thickBot="1">
      <c r="A3" s="40"/>
      <c r="B3" s="40"/>
      <c r="C3" s="42">
        <v>2</v>
      </c>
      <c r="D3" s="42">
        <v>3</v>
      </c>
      <c r="E3" s="59">
        <v>4</v>
      </c>
      <c r="F3" s="40"/>
      <c r="G3" s="40"/>
      <c r="H3" s="40"/>
    </row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3" t="s">
        <v>162</v>
      </c>
      <c r="F4" s="3" t="s">
        <v>184</v>
      </c>
      <c r="G4" s="22" t="s">
        <v>185</v>
      </c>
      <c r="H4" s="49" t="s">
        <v>197</v>
      </c>
    </row>
    <row r="5" spans="1:15" s="1" customFormat="1" ht="15">
      <c r="A5" s="23" t="s">
        <v>3</v>
      </c>
      <c r="B5" s="44">
        <v>1.1000000000000001</v>
      </c>
      <c r="C5" s="5" t="str">
        <f>VLOOKUP($B5,'הצעת מחיר כללית'!$B$5:$E$147,C$3,0)</f>
        <v>תשלום לאקו"ם</v>
      </c>
      <c r="D5" s="5" t="str">
        <f>VLOOKUP($B5,'הצעת מחיר כללית'!$B$5:$E$147,D$3,0)</f>
        <v>תשלום כולל עבור האירוע</v>
      </c>
      <c r="E5" s="48">
        <f>VLOOKUP($B5,'הצעת מחיר כללית'!$B$5:$E$147,E$3,0)</f>
        <v>0</v>
      </c>
      <c r="F5" s="6">
        <v>1</v>
      </c>
      <c r="G5" s="24">
        <f t="shared" ref="G5" si="0">E5*F5</f>
        <v>0</v>
      </c>
      <c r="H5" s="50">
        <f>G5*$O$1</f>
        <v>0</v>
      </c>
    </row>
    <row r="6" spans="1:15" s="1" customFormat="1" ht="25.5" customHeight="1">
      <c r="A6" s="23" t="s">
        <v>206</v>
      </c>
      <c r="B6" s="54">
        <v>2.1</v>
      </c>
      <c r="C6" s="5" t="str">
        <f>VLOOKUP($B6,'הצעת מחיר כללית'!$B$5:$E$147,C$3,0)</f>
        <v>בודק חשמל סוג 3</v>
      </c>
      <c r="D6" s="5" t="str">
        <f>VLOOKUP($B6,'הצעת מחיר כללית'!$B$5:$E$147,D$3,0)</f>
        <v>הגעת בודק - עד שתי הגעות לאירוע</v>
      </c>
      <c r="E6" s="48">
        <f>VLOOKUP($B6,'הצעת מחיר כללית'!$B$5:$E$147,E$3,0)</f>
        <v>0</v>
      </c>
      <c r="F6" s="6">
        <v>1</v>
      </c>
      <c r="G6" s="24">
        <f t="shared" ref="G6:G63" si="1">E6*F6</f>
        <v>0</v>
      </c>
      <c r="H6" s="50">
        <f t="shared" ref="H6:H63" si="2">G6*$O$1</f>
        <v>0</v>
      </c>
    </row>
    <row r="7" spans="1:15" s="1" customFormat="1" ht="15">
      <c r="A7" s="134" t="s">
        <v>8</v>
      </c>
      <c r="B7" s="44">
        <v>3.2</v>
      </c>
      <c r="C7" s="5" t="str">
        <f>VLOOKUP($B7,'הצעת מחיר כללית'!$B$5:$E$147,C$3,0)</f>
        <v>הגברה לקהל</v>
      </c>
      <c r="D7" s="5" t="str">
        <f>VLOOKUP($B7,'הצעת מחיר כללית'!$B$5:$E$147,D$3,0)</f>
        <v>הגברה לעד-1,500 איש</v>
      </c>
      <c r="E7" s="48">
        <f>VLOOKUP($B7,'הצעת מחיר כללית'!$B$5:$E$147,E$3,0)</f>
        <v>0</v>
      </c>
      <c r="F7" s="6">
        <v>1</v>
      </c>
      <c r="G7" s="24">
        <f t="shared" si="1"/>
        <v>0</v>
      </c>
      <c r="H7" s="50">
        <f t="shared" si="2"/>
        <v>0</v>
      </c>
    </row>
    <row r="8" spans="1:15" s="1" customFormat="1" ht="15">
      <c r="A8" s="135"/>
      <c r="B8" s="44">
        <v>3.4</v>
      </c>
      <c r="C8" s="5" t="str">
        <f>VLOOKUP($B8,'הצעת מחיר כללית'!$B$5:$E$147,C$3,0)</f>
        <v>מיקרופון מנחה שולחני</v>
      </c>
      <c r="D8" s="5" t="str">
        <f>VLOOKUP($B8,'הצעת מחיר כללית'!$B$5:$E$147,D$3,0)</f>
        <v>מיקרופון אחד</v>
      </c>
      <c r="E8" s="48">
        <f>VLOOKUP($B8,'הצעת מחיר כללית'!$B$5:$E$147,E$3,0)</f>
        <v>0</v>
      </c>
      <c r="F8" s="6">
        <v>2</v>
      </c>
      <c r="G8" s="24">
        <f t="shared" si="1"/>
        <v>0</v>
      </c>
      <c r="H8" s="50">
        <f t="shared" si="2"/>
        <v>0</v>
      </c>
    </row>
    <row r="9" spans="1:15" s="1" customFormat="1" ht="15">
      <c r="A9" s="135"/>
      <c r="B9" s="44">
        <v>3.5</v>
      </c>
      <c r="C9" s="5" t="str">
        <f>VLOOKUP($B9,'הצעת מחיר כללית'!$B$5:$E$147,C$3,0)</f>
        <v>CD למוזיקה</v>
      </c>
      <c r="D9" s="5" t="str">
        <f>VLOOKUP($B9,'הצעת מחיר כללית'!$B$5:$E$147,D$3,0)</f>
        <v>CD אחד</v>
      </c>
      <c r="E9" s="48">
        <f>VLOOKUP($B9,'הצעת מחיר כללית'!$B$5:$E$147,E$3,0)</f>
        <v>0</v>
      </c>
      <c r="F9" s="6">
        <v>1</v>
      </c>
      <c r="G9" s="24">
        <f t="shared" si="1"/>
        <v>0</v>
      </c>
      <c r="H9" s="50">
        <f t="shared" si="2"/>
        <v>0</v>
      </c>
    </row>
    <row r="10" spans="1:15" s="1" customFormat="1" ht="15">
      <c r="A10" s="135"/>
      <c r="B10" s="44">
        <v>3.6</v>
      </c>
      <c r="C10" s="5" t="str">
        <f>VLOOKUP($B10,'הצעת מחיר כללית'!$B$5:$E$147,C$3,0)</f>
        <v>סטנדים</v>
      </c>
      <c r="D10" s="5" t="str">
        <f>VLOOKUP($B10,'הצעת מחיר כללית'!$B$5:$E$147,D$3,0)</f>
        <v>לכל מיקרופון</v>
      </c>
      <c r="E10" s="48">
        <f>VLOOKUP($B10,'הצעת מחיר כללית'!$B$5:$E$147,E$3,0)</f>
        <v>0</v>
      </c>
      <c r="F10" s="6">
        <v>1</v>
      </c>
      <c r="G10" s="24">
        <f t="shared" si="1"/>
        <v>0</v>
      </c>
      <c r="H10" s="50">
        <f t="shared" si="2"/>
        <v>0</v>
      </c>
    </row>
    <row r="11" spans="1:15" s="1" customFormat="1" ht="30">
      <c r="A11" s="135"/>
      <c r="B11" s="44">
        <v>3.7</v>
      </c>
      <c r="C11" s="5" t="str">
        <f>VLOOKUP($B11,'הצעת מחיר כללית'!$B$5:$E$147,C$3,0)</f>
        <v>תיבת חיבורים לתקשורת מינ' 12 כניסות</v>
      </c>
      <c r="D11" s="5" t="str">
        <f>VLOOKUP($B11,'הצעת מחיר כללית'!$B$5:$E$147,D$3,0)</f>
        <v>תיבה אחת</v>
      </c>
      <c r="E11" s="48">
        <f>VLOOKUP($B11,'הצעת מחיר כללית'!$B$5:$E$147,E$3,0)</f>
        <v>0</v>
      </c>
      <c r="F11" s="6">
        <v>1</v>
      </c>
      <c r="G11" s="24">
        <f t="shared" si="1"/>
        <v>0</v>
      </c>
      <c r="H11" s="50">
        <f t="shared" si="2"/>
        <v>0</v>
      </c>
    </row>
    <row r="12" spans="1:15" s="1" customFormat="1" ht="30">
      <c r="A12" s="135"/>
      <c r="B12" s="44">
        <v>3.8</v>
      </c>
      <c r="C12" s="5" t="str">
        <f>VLOOKUP($B12,'הצעת מחיר כללית'!$B$5:$E$147,C$3,0)</f>
        <v>עמודי קוורץ לשטיפה לבנה - שני פנסים על כל עמוד</v>
      </c>
      <c r="D12" s="5" t="str">
        <f>VLOOKUP($B12,'הצעת מחיר כללית'!$B$5:$E$147,D$3,0)</f>
        <v>עמוד  אחד</v>
      </c>
      <c r="E12" s="48">
        <f>VLOOKUP($B12,'הצעת מחיר כללית'!$B$5:$E$147,E$3,0)</f>
        <v>0</v>
      </c>
      <c r="F12" s="6">
        <v>2</v>
      </c>
      <c r="G12" s="24">
        <f t="shared" si="1"/>
        <v>0</v>
      </c>
      <c r="H12" s="50">
        <f t="shared" si="2"/>
        <v>0</v>
      </c>
    </row>
    <row r="13" spans="1:15" s="1" customFormat="1" ht="15">
      <c r="A13" s="135"/>
      <c r="B13" s="44" t="s">
        <v>198</v>
      </c>
      <c r="C13" s="5" t="str">
        <f>VLOOKUP($B13,'הצעת מחיר כללית'!$B$5:$E$147,C$3,0)</f>
        <v>מיקרופון דינאמי</v>
      </c>
      <c r="D13" s="5" t="str">
        <f>VLOOKUP($B13,'הצעת מחיר כללית'!$B$5:$E$147,D$3,0)</f>
        <v>מיקרופון אחד</v>
      </c>
      <c r="E13" s="48">
        <f>VLOOKUP($B13,'הצעת מחיר כללית'!$B$5:$E$147,E$3,0)</f>
        <v>0</v>
      </c>
      <c r="F13" s="6">
        <v>12</v>
      </c>
      <c r="G13" s="24">
        <f t="shared" si="1"/>
        <v>0</v>
      </c>
      <c r="H13" s="50">
        <f t="shared" si="2"/>
        <v>0</v>
      </c>
    </row>
    <row r="14" spans="1:15" s="1" customFormat="1" ht="15">
      <c r="A14" s="135"/>
      <c r="B14" s="44">
        <v>3.11</v>
      </c>
      <c r="C14" s="5" t="str">
        <f>VLOOKUP($B14,'הצעת מחיר כללית'!$B$5:$E$147,C$3,0)</f>
        <v>מיקרופון פורץ+מצבר</v>
      </c>
      <c r="D14" s="5" t="str">
        <f>VLOOKUP($B14,'הצעת מחיר כללית'!$B$5:$E$147,D$3,0)</f>
        <v>מיקרופון אחד</v>
      </c>
      <c r="E14" s="48">
        <f>VLOOKUP($B14,'הצעת מחיר כללית'!$B$5:$E$147,E$3,0)</f>
        <v>0</v>
      </c>
      <c r="F14" s="6">
        <v>1</v>
      </c>
      <c r="G14" s="24">
        <f t="shared" si="1"/>
        <v>0</v>
      </c>
      <c r="H14" s="50">
        <f t="shared" si="2"/>
        <v>0</v>
      </c>
    </row>
    <row r="15" spans="1:15" s="1" customFormat="1" ht="30">
      <c r="A15" s="135"/>
      <c r="B15" s="44">
        <v>3.12</v>
      </c>
      <c r="C15" s="5" t="str">
        <f>VLOOKUP($B15,'הצעת מחיר כללית'!$B$5:$E$147,C$3,0)</f>
        <v>מיקרופון על סטנד למפקד משמר כבוד</v>
      </c>
      <c r="D15" s="5" t="str">
        <f>VLOOKUP($B15,'הצעת מחיר כללית'!$B$5:$E$147,D$3,0)</f>
        <v>מיקרופון אחד</v>
      </c>
      <c r="E15" s="48">
        <f>VLOOKUP($B15,'הצעת מחיר כללית'!$B$5:$E$147,E$3,0)</f>
        <v>0</v>
      </c>
      <c r="F15" s="6">
        <v>1</v>
      </c>
      <c r="G15" s="24">
        <f t="shared" si="1"/>
        <v>0</v>
      </c>
      <c r="H15" s="50">
        <f t="shared" si="2"/>
        <v>0</v>
      </c>
    </row>
    <row r="16" spans="1:15" s="1" customFormat="1" ht="30">
      <c r="A16" s="135"/>
      <c r="B16" s="44">
        <v>3.13</v>
      </c>
      <c r="C16" s="5" t="str">
        <f>VLOOKUP($B16,'הצעת מחיר כללית'!$B$5:$E$147,C$3,0)</f>
        <v xml:space="preserve"> מיקרופונים  על סטנד לקטעי קריאה</v>
      </c>
      <c r="D16" s="5" t="str">
        <f>VLOOKUP($B16,'הצעת מחיר כללית'!$B$5:$E$147,D$3,0)</f>
        <v>מיקרופון אחד</v>
      </c>
      <c r="E16" s="48">
        <f>VLOOKUP($B16,'הצעת מחיר כללית'!$B$5:$E$147,E$3,0)</f>
        <v>0</v>
      </c>
      <c r="F16" s="6">
        <v>2</v>
      </c>
      <c r="G16" s="24">
        <f t="shared" si="1"/>
        <v>0</v>
      </c>
      <c r="H16" s="50">
        <f t="shared" si="2"/>
        <v>0</v>
      </c>
    </row>
    <row r="17" spans="1:8" s="1" customFormat="1" ht="15">
      <c r="A17" s="135"/>
      <c r="B17" s="44">
        <v>3.15</v>
      </c>
      <c r="C17" s="5" t="str">
        <f>VLOOKUP($B17,'הצעת מחיר כללית'!$B$5:$E$147,C$3,0)</f>
        <v>אוזניה למנחה</v>
      </c>
      <c r="D17" s="5" t="str">
        <f>VLOOKUP($B17,'הצעת מחיר כללית'!$B$5:$E$147,D$3,0)</f>
        <v>אוזניה אחת</v>
      </c>
      <c r="E17" s="48">
        <f>VLOOKUP($B17,'הצעת מחיר כללית'!$B$5:$E$147,E$3,0)</f>
        <v>0</v>
      </c>
      <c r="F17" s="6">
        <v>1</v>
      </c>
      <c r="G17" s="24">
        <f t="shared" si="1"/>
        <v>0</v>
      </c>
      <c r="H17" s="50">
        <f t="shared" si="2"/>
        <v>0</v>
      </c>
    </row>
    <row r="18" spans="1:8" s="1" customFormat="1" ht="45">
      <c r="A18" s="135"/>
      <c r="B18" s="44">
        <v>3.18</v>
      </c>
      <c r="C18" s="5" t="str">
        <f>VLOOKUP($B18,'הצעת מחיר כללית'!$B$5:$E$147,C$3,0)</f>
        <v>עמודים עם פנסים פנסי HMI לתאורת שטיפה, המתאימים לצילום טלוויזיה</v>
      </c>
      <c r="D18" s="5" t="str">
        <f>VLOOKUP($B18,'הצעת מחיר כללית'!$B$5:$E$147,D$3,0)</f>
        <v>עמוד  אחד</v>
      </c>
      <c r="E18" s="48">
        <f>VLOOKUP($B18,'הצעת מחיר כללית'!$B$5:$E$147,E$3,0)</f>
        <v>0</v>
      </c>
      <c r="F18" s="6">
        <v>2</v>
      </c>
      <c r="G18" s="24">
        <f t="shared" si="1"/>
        <v>0</v>
      </c>
      <c r="H18" s="50">
        <f t="shared" si="2"/>
        <v>0</v>
      </c>
    </row>
    <row r="19" spans="1:8" s="1" customFormat="1" ht="30">
      <c r="A19" s="135"/>
      <c r="B19" s="44">
        <v>3.19</v>
      </c>
      <c r="C19" s="5" t="str">
        <f>VLOOKUP($B19,'הצעת מחיר כללית'!$B$5:$E$147,C$3,0)</f>
        <v>גנרטור עד 250 KVA+ סולר + כבל 100 מ' + חיבורי חשמל</v>
      </c>
      <c r="D19" s="5" t="str">
        <f>VLOOKUP($B19,'הצעת מחיר כללית'!$B$5:$E$147,D$3,0)</f>
        <v>יום אחד</v>
      </c>
      <c r="E19" s="48">
        <f>VLOOKUP($B19,'הצעת מחיר כללית'!$B$5:$E$147,E$3,0)</f>
        <v>0</v>
      </c>
      <c r="F19" s="6">
        <v>1</v>
      </c>
      <c r="G19" s="24">
        <f t="shared" si="1"/>
        <v>0</v>
      </c>
      <c r="H19" s="50">
        <f t="shared" si="2"/>
        <v>0</v>
      </c>
    </row>
    <row r="20" spans="1:8" s="1" customFormat="1" ht="45">
      <c r="A20" s="135"/>
      <c r="B20" s="44" t="s">
        <v>199</v>
      </c>
      <c r="C20" s="5" t="str">
        <f>VLOOKUP($B20,'הצעת מחיר כללית'!$B$5:$E$147,C$3,0)</f>
        <v>גנרטור גיבוי עד 100 KVA+ סולר + כבל 100 מ' + חיבורי חשמל</v>
      </c>
      <c r="D20" s="5" t="str">
        <f>VLOOKUP($B20,'הצעת מחיר כללית'!$B$5:$E$147,D$3,0)</f>
        <v>יום אחד</v>
      </c>
      <c r="E20" s="48">
        <f>VLOOKUP($B20,'הצעת מחיר כללית'!$B$5:$E$147,E$3,0)</f>
        <v>0</v>
      </c>
      <c r="F20" s="6">
        <v>1</v>
      </c>
      <c r="G20" s="24">
        <f t="shared" si="1"/>
        <v>0</v>
      </c>
      <c r="H20" s="50">
        <f t="shared" si="2"/>
        <v>0</v>
      </c>
    </row>
    <row r="21" spans="1:8" s="1" customFormat="1" ht="15">
      <c r="A21" s="134" t="s">
        <v>33</v>
      </c>
      <c r="B21" s="44">
        <v>4.0999999999999996</v>
      </c>
      <c r="C21" s="5" t="str">
        <f>VLOOKUP($B21,'הצעת מחיר כללית'!$B$5:$E$147,C$3,0)</f>
        <v>בקבוקי מים</v>
      </c>
      <c r="D21" s="5" t="str">
        <f>VLOOKUP($B21,'הצעת מחיר כללית'!$B$5:$E$147,D$3,0)</f>
        <v>בקבוק אחד</v>
      </c>
      <c r="E21" s="48">
        <f>VLOOKUP($B21,'הצעת מחיר כללית'!$B$5:$E$147,E$3,0)</f>
        <v>0</v>
      </c>
      <c r="F21" s="6">
        <v>1000</v>
      </c>
      <c r="G21" s="24">
        <f t="shared" si="1"/>
        <v>0</v>
      </c>
      <c r="H21" s="50">
        <f t="shared" si="2"/>
        <v>0</v>
      </c>
    </row>
    <row r="22" spans="1:8" s="1" customFormat="1" ht="15">
      <c r="A22" s="135"/>
      <c r="B22" s="44">
        <v>4.2</v>
      </c>
      <c r="C22" s="5" t="str">
        <f>VLOOKUP($B22,'הצעת מחיר כללית'!$B$5:$E$147,C$3,0)</f>
        <v>גלגל זר פרחים</v>
      </c>
      <c r="D22" s="5" t="str">
        <f>VLOOKUP($B22,'הצעת מחיר כללית'!$B$5:$E$147,D$3,0)</f>
        <v>גלגל זר אחד</v>
      </c>
      <c r="E22" s="48">
        <f>VLOOKUP($B22,'הצעת מחיר כללית'!$B$5:$E$147,E$3,0)</f>
        <v>0</v>
      </c>
      <c r="F22" s="6">
        <v>12</v>
      </c>
      <c r="G22" s="24">
        <f t="shared" si="1"/>
        <v>0</v>
      </c>
      <c r="H22" s="50">
        <f t="shared" si="2"/>
        <v>0</v>
      </c>
    </row>
    <row r="23" spans="1:8" s="1" customFormat="1" ht="15">
      <c r="A23" s="136"/>
      <c r="B23" s="44">
        <v>4.3</v>
      </c>
      <c r="C23" s="5" t="str">
        <f>VLOOKUP($B23,'הצעת מחיר כללית'!$B$5:$E$147,C$3,0)</f>
        <v>סידורי פרחים - גובה 100 ס"מ</v>
      </c>
      <c r="D23" s="5" t="str">
        <f>VLOOKUP($B23,'הצעת מחיר כללית'!$B$5:$E$147,D$3,0)</f>
        <v>סידור פרחים אחד</v>
      </c>
      <c r="E23" s="48">
        <f>VLOOKUP($B23,'הצעת מחיר כללית'!$B$5:$E$147,E$3,0)</f>
        <v>0</v>
      </c>
      <c r="F23" s="6">
        <v>12</v>
      </c>
      <c r="G23" s="24">
        <f t="shared" si="1"/>
        <v>0</v>
      </c>
      <c r="H23" s="50">
        <f t="shared" si="2"/>
        <v>0</v>
      </c>
    </row>
    <row r="24" spans="1:8" s="1" customFormat="1" ht="15">
      <c r="A24" s="134" t="s">
        <v>39</v>
      </c>
      <c r="B24" s="44">
        <v>5.0999999999999996</v>
      </c>
      <c r="C24" s="5" t="str">
        <f>VLOOKUP($B24,'הצעת מחיר כללית'!$B$5:$E$147,C$3,0)</f>
        <v>מקלטי שמיעה</v>
      </c>
      <c r="D24" s="5" t="str">
        <f>VLOOKUP($B24,'הצעת מחיר כללית'!$B$5:$E$147,D$3,0)</f>
        <v>מקלט אחד</v>
      </c>
      <c r="E24" s="48">
        <f>VLOOKUP($B24,'הצעת מחיר כללית'!$B$5:$E$147,E$3,0)</f>
        <v>0</v>
      </c>
      <c r="F24" s="6">
        <v>30</v>
      </c>
      <c r="G24" s="24">
        <f t="shared" si="1"/>
        <v>0</v>
      </c>
      <c r="H24" s="50">
        <f t="shared" si="2"/>
        <v>0</v>
      </c>
    </row>
    <row r="25" spans="1:8" s="1" customFormat="1" ht="15">
      <c r="A25" s="135"/>
      <c r="B25" s="44">
        <v>5.2</v>
      </c>
      <c r="C25" s="5" t="str">
        <f>VLOOKUP($B25,'הצעת מחיר כללית'!$B$5:$E$147,C$3,0)</f>
        <v>אוזניות</v>
      </c>
      <c r="D25" s="5" t="str">
        <f>VLOOKUP($B25,'הצעת מחיר כללית'!$B$5:$E$147,D$3,0)</f>
        <v>זוג אחד</v>
      </c>
      <c r="E25" s="48">
        <f>VLOOKUP($B25,'הצעת מחיר כללית'!$B$5:$E$147,E$3,0)</f>
        <v>0</v>
      </c>
      <c r="F25" s="6">
        <v>20</v>
      </c>
      <c r="G25" s="24">
        <f t="shared" si="1"/>
        <v>0</v>
      </c>
      <c r="H25" s="50">
        <f t="shared" si="2"/>
        <v>0</v>
      </c>
    </row>
    <row r="26" spans="1:8" s="1" customFormat="1" ht="15">
      <c r="A26" s="135"/>
      <c r="B26" s="44">
        <v>5.3</v>
      </c>
      <c r="C26" s="5" t="str">
        <f>VLOOKUP($B26,'הצעת מחיר כללית'!$B$5:$E$147,C$3,0)</f>
        <v>לולאות השראה</v>
      </c>
      <c r="D26" s="5" t="str">
        <f>VLOOKUP($B26,'הצעת מחיר כללית'!$B$5:$E$147,D$3,0)</f>
        <v>לולאה אחת</v>
      </c>
      <c r="E26" s="48">
        <f>VLOOKUP($B26,'הצעת מחיר כללית'!$B$5:$E$147,E$3,0)</f>
        <v>0</v>
      </c>
      <c r="F26" s="6">
        <v>10</v>
      </c>
      <c r="G26" s="24">
        <f t="shared" si="1"/>
        <v>0</v>
      </c>
      <c r="H26" s="50">
        <f t="shared" si="2"/>
        <v>0</v>
      </c>
    </row>
    <row r="27" spans="1:8" s="1" customFormat="1" ht="15">
      <c r="A27" s="135"/>
      <c r="B27" s="44">
        <v>5.4</v>
      </c>
      <c r="C27" s="5" t="str">
        <f>VLOOKUP($B27,'הצעת מחיר כללית'!$B$5:$E$147,C$3,0)</f>
        <v xml:space="preserve">מערכת הכוונה קולית </v>
      </c>
      <c r="D27" s="5" t="str">
        <f>VLOOKUP($B27,'הצעת מחיר כללית'!$B$5:$E$147,D$3,0)</f>
        <v xml:space="preserve">מערכת אחת  </v>
      </c>
      <c r="E27" s="48">
        <f>VLOOKUP($B27,'הצעת מחיר כללית'!$B$5:$E$147,E$3,0)</f>
        <v>0</v>
      </c>
      <c r="F27" s="6">
        <v>1</v>
      </c>
      <c r="G27" s="24">
        <f t="shared" si="1"/>
        <v>0</v>
      </c>
      <c r="H27" s="50">
        <f t="shared" si="2"/>
        <v>0</v>
      </c>
    </row>
    <row r="28" spans="1:8" s="1" customFormat="1" ht="30">
      <c r="A28" s="135"/>
      <c r="B28" s="44">
        <v>5.5</v>
      </c>
      <c r="C28" s="5" t="str">
        <f>VLOOKUP($B28,'הצעת מחיר כללית'!$B$5:$E$147,C$3,0)</f>
        <v>מסך פלזמה 50' לתמלול האירוע, על סטנד</v>
      </c>
      <c r="D28" s="5" t="str">
        <f>VLOOKUP($B28,'הצעת מחיר כללית'!$B$5:$E$147,D$3,0)</f>
        <v>מסך אחד</v>
      </c>
      <c r="E28" s="48">
        <f>VLOOKUP($B28,'הצעת מחיר כללית'!$B$5:$E$147,E$3,0)</f>
        <v>0</v>
      </c>
      <c r="F28" s="6">
        <v>2</v>
      </c>
      <c r="G28" s="24">
        <f t="shared" si="1"/>
        <v>0</v>
      </c>
      <c r="H28" s="50">
        <f t="shared" si="2"/>
        <v>0</v>
      </c>
    </row>
    <row r="29" spans="1:8" s="1" customFormat="1" ht="30">
      <c r="A29" s="135"/>
      <c r="B29" s="44">
        <v>5.6</v>
      </c>
      <c r="C29" s="5" t="str">
        <f>VLOOKUP($B29,'הצעת מחיר כללית'!$B$5:$E$147,C$3,0)</f>
        <v>מחשב להקרנת הטקסט + מפעיל + מתמלל</v>
      </c>
      <c r="D29" s="5" t="str">
        <f>VLOOKUP($B29,'הצעת מחיר כללית'!$B$5:$E$147,D$3,0)</f>
        <v>מחשב אחד + מפעיל + מתמלל</v>
      </c>
      <c r="E29" s="48">
        <f>VLOOKUP($B29,'הצעת מחיר כללית'!$B$5:$E$147,E$3,0)</f>
        <v>0</v>
      </c>
      <c r="F29" s="6">
        <v>1</v>
      </c>
      <c r="G29" s="24">
        <f t="shared" si="1"/>
        <v>0</v>
      </c>
      <c r="H29" s="50">
        <f t="shared" si="2"/>
        <v>0</v>
      </c>
    </row>
    <row r="30" spans="1:8" s="1" customFormat="1" ht="30">
      <c r="A30" s="135"/>
      <c r="B30" s="44">
        <v>5.7</v>
      </c>
      <c r="C30" s="5" t="str">
        <f>VLOOKUP($B30,'הצעת מחיר כללית'!$B$5:$E$147,C$3,0)</f>
        <v>מסך לד (גודל 4 / 5 מ"ר) איכות 4 פיץ</v>
      </c>
      <c r="D30" s="5" t="str">
        <f>VLOOKUP($B30,'הצעת מחיר כללית'!$B$5:$E$147,D$3,0)</f>
        <v>מסך אחד</v>
      </c>
      <c r="E30" s="48">
        <f>VLOOKUP($B30,'הצעת מחיר כללית'!$B$5:$E$147,E$3,0)</f>
        <v>0</v>
      </c>
      <c r="F30" s="6">
        <v>1</v>
      </c>
      <c r="G30" s="24">
        <f t="shared" si="1"/>
        <v>0</v>
      </c>
      <c r="H30" s="50">
        <f t="shared" si="2"/>
        <v>0</v>
      </c>
    </row>
    <row r="31" spans="1:8" s="1" customFormat="1" ht="15">
      <c r="A31" s="135"/>
      <c r="B31" s="44">
        <v>5.9</v>
      </c>
      <c r="C31" s="5" t="str">
        <f>VLOOKUP($B31,'הצעת מחיר כללית'!$B$5:$E$147,C$3,0)</f>
        <v>מערכת עזר לשמיעה</v>
      </c>
      <c r="D31" s="5" t="str">
        <f>VLOOKUP($B31,'הצעת מחיר כללית'!$B$5:$E$147,D$3,0)</f>
        <v>מערכת אחת</v>
      </c>
      <c r="E31" s="48">
        <f>VLOOKUP($B31,'הצעת מחיר כללית'!$B$5:$E$147,E$3,0)</f>
        <v>0</v>
      </c>
      <c r="F31" s="6">
        <v>1</v>
      </c>
      <c r="G31" s="24">
        <f t="shared" si="1"/>
        <v>0</v>
      </c>
      <c r="H31" s="50">
        <f t="shared" si="2"/>
        <v>0</v>
      </c>
    </row>
    <row r="32" spans="1:8" s="1" customFormat="1" ht="15">
      <c r="A32" s="135"/>
      <c r="B32" s="44" t="s">
        <v>201</v>
      </c>
      <c r="C32" s="5" t="str">
        <f>VLOOKUP($B32,'הצעת מחיר כללית'!$B$5:$E$147,C$3,0)</f>
        <v>טכנאי</v>
      </c>
      <c r="D32" s="5" t="str">
        <f>VLOOKUP($B32,'הצעת מחיר כללית'!$B$5:$E$147,D$3,0)</f>
        <v>טכנאי אחד</v>
      </c>
      <c r="E32" s="48">
        <f>VLOOKUP($B32,'הצעת מחיר כללית'!$B$5:$E$147,E$3,0)</f>
        <v>0</v>
      </c>
      <c r="F32" s="6">
        <v>1</v>
      </c>
      <c r="G32" s="24">
        <f t="shared" si="1"/>
        <v>0</v>
      </c>
      <c r="H32" s="50">
        <f t="shared" si="2"/>
        <v>0</v>
      </c>
    </row>
    <row r="33" spans="1:8" s="1" customFormat="1" ht="15">
      <c r="A33" s="135"/>
      <c r="B33" s="44">
        <v>5.1100000000000003</v>
      </c>
      <c r="C33" s="5" t="str">
        <f>VLOOKUP($B33,'הצעת מחיר כללית'!$B$5:$E$147,C$3,0)</f>
        <v>מושבים מותאמים</v>
      </c>
      <c r="D33" s="5" t="str">
        <f>VLOOKUP($B33,'הצעת מחיר כללית'!$B$5:$E$147,D$3,0)</f>
        <v>מושב אחד</v>
      </c>
      <c r="E33" s="48">
        <f>VLOOKUP($B33,'הצעת מחיר כללית'!$B$5:$E$147,E$3,0)</f>
        <v>0</v>
      </c>
      <c r="F33" s="6">
        <v>80</v>
      </c>
      <c r="G33" s="24">
        <f t="shared" si="1"/>
        <v>0</v>
      </c>
      <c r="H33" s="50">
        <f t="shared" si="2"/>
        <v>0</v>
      </c>
    </row>
    <row r="34" spans="1:8" s="1" customFormat="1" ht="15">
      <c r="A34" s="135"/>
      <c r="B34" s="44">
        <v>5.12</v>
      </c>
      <c r="C34" s="5" t="str">
        <f>VLOOKUP($B34,'הצעת מחיר כללית'!$B$5:$E$147,C$3,0)</f>
        <v>שילוט הכוונה</v>
      </c>
      <c r="D34" s="5" t="str">
        <f>VLOOKUP($B34,'הצעת מחיר כללית'!$B$5:$E$147,D$3,0)</f>
        <v>למתחם כולו</v>
      </c>
      <c r="E34" s="48">
        <f>VLOOKUP($B34,'הצעת מחיר כללית'!$B$5:$E$147,E$3,0)</f>
        <v>0</v>
      </c>
      <c r="F34" s="6">
        <v>1</v>
      </c>
      <c r="G34" s="24">
        <f t="shared" si="1"/>
        <v>0</v>
      </c>
      <c r="H34" s="50">
        <f t="shared" si="2"/>
        <v>0</v>
      </c>
    </row>
    <row r="35" spans="1:8" s="1" customFormat="1" ht="15">
      <c r="A35" s="135"/>
      <c r="B35" s="44">
        <v>5.13</v>
      </c>
      <c r="C35" s="5" t="str">
        <f>VLOOKUP($B35,'הצעת מחיר כללית'!$B$5:$E$147,C$3,0)</f>
        <v>תרגום לשפת הסימנים</v>
      </c>
      <c r="D35" s="5" t="str">
        <f>VLOOKUP($B35,'הצעת מחיר כללית'!$B$5:$E$147,D$3,0)</f>
        <v>מתרגם אחד</v>
      </c>
      <c r="E35" s="48">
        <f>VLOOKUP($B35,'הצעת מחיר כללית'!$B$5:$E$147,E$3,0)</f>
        <v>0</v>
      </c>
      <c r="F35" s="6">
        <v>1</v>
      </c>
      <c r="G35" s="24">
        <f t="shared" si="1"/>
        <v>0</v>
      </c>
      <c r="H35" s="50">
        <f t="shared" si="2"/>
        <v>0</v>
      </c>
    </row>
    <row r="36" spans="1:8" s="1" customFormat="1" ht="30">
      <c r="A36" s="134" t="s">
        <v>59</v>
      </c>
      <c r="B36" s="44">
        <v>6.1</v>
      </c>
      <c r="C36" s="5" t="str">
        <f>VLOOKUP($B36,'הצעת מחיר כללית'!$B$5:$E$147,C$3,0)</f>
        <v>חבלול, עמודי נירוסטה וחבל לבן</v>
      </c>
      <c r="D36" s="5" t="str">
        <f>VLOOKUP($B36,'הצעת מחיר כללית'!$B$5:$E$147,D$3,0)</f>
        <v>חבלול באורך מטר אחד + שני עמודים וחבל לבן</v>
      </c>
      <c r="E36" s="48">
        <f>VLOOKUP($B36,'הצעת מחיר כללית'!$B$5:$E$147,E$3,0)</f>
        <v>0</v>
      </c>
      <c r="F36" s="6">
        <v>50</v>
      </c>
      <c r="G36" s="24">
        <f t="shared" si="1"/>
        <v>0</v>
      </c>
      <c r="H36" s="50">
        <f t="shared" si="2"/>
        <v>0</v>
      </c>
    </row>
    <row r="37" spans="1:8" s="1" customFormat="1" ht="15">
      <c r="A37" s="135"/>
      <c r="B37" s="44">
        <v>6.3</v>
      </c>
      <c r="C37" s="5" t="str">
        <f>VLOOKUP($B37,'הצעת מחיר כללית'!$B$5:$E$147,C$3,0)</f>
        <v>דגלי לאום על מוטות (6 מ')</v>
      </c>
      <c r="D37" s="5" t="str">
        <f>VLOOKUP($B37,'הצעת מחיר כללית'!$B$5:$E$147,D$3,0)</f>
        <v>דגל על מוט</v>
      </c>
      <c r="E37" s="48">
        <f>VLOOKUP($B37,'הצעת מחיר כללית'!$B$5:$E$147,E$3,0)</f>
        <v>0</v>
      </c>
      <c r="F37" s="6">
        <v>50</v>
      </c>
      <c r="G37" s="24">
        <f t="shared" si="1"/>
        <v>0</v>
      </c>
      <c r="H37" s="50">
        <f t="shared" si="2"/>
        <v>0</v>
      </c>
    </row>
    <row r="38" spans="1:8" s="1" customFormat="1" ht="30">
      <c r="A38" s="135"/>
      <c r="B38" s="44" t="s">
        <v>264</v>
      </c>
      <c r="C38" s="5" t="str">
        <f>VLOOKUP($B38,'הצעת מחיר כללית'!$B$5:$E$147,C$3,0)</f>
        <v>במת נואמים (2.5X2.5) - שטיח ובד סביב</v>
      </c>
      <c r="D38" s="5" t="str">
        <f>VLOOKUP($B38,'הצעת מחיר כללית'!$B$5:$E$147,D$3,0)</f>
        <v>מחיר למטר</v>
      </c>
      <c r="E38" s="48">
        <f>VLOOKUP($B38,'הצעת מחיר כללית'!$B$5:$E$147,E$3,0)</f>
        <v>0</v>
      </c>
      <c r="F38" s="6">
        <v>6.25</v>
      </c>
      <c r="G38" s="24">
        <f t="shared" si="1"/>
        <v>0</v>
      </c>
      <c r="H38" s="50">
        <f t="shared" si="2"/>
        <v>0</v>
      </c>
    </row>
    <row r="39" spans="1:8" s="1" customFormat="1" ht="27.75" customHeight="1">
      <c r="A39" s="135"/>
      <c r="B39" s="44" t="s">
        <v>266</v>
      </c>
      <c r="C39" s="5" t="str">
        <f>VLOOKUP($B39,'הצעת מחיר כללית'!$B$5:$E$147,C$3,0)</f>
        <v>במה 3X6 מ' להרכב מוסיקלי</v>
      </c>
      <c r="D39" s="5" t="str">
        <f>VLOOKUP($B39,'הצעת מחיר כללית'!$B$5:$E$147,D$3,0)</f>
        <v>מחיר למטר</v>
      </c>
      <c r="E39" s="48">
        <f>VLOOKUP($B39,'הצעת מחיר כללית'!$B$5:$E$147,E$3,0)</f>
        <v>0</v>
      </c>
      <c r="F39" s="6">
        <v>18</v>
      </c>
      <c r="G39" s="24">
        <f t="shared" si="1"/>
        <v>0</v>
      </c>
      <c r="H39" s="50">
        <f t="shared" si="2"/>
        <v>0</v>
      </c>
    </row>
    <row r="40" spans="1:8" s="1" customFormat="1" ht="45">
      <c r="A40" s="135"/>
      <c r="B40" s="44">
        <v>6.7</v>
      </c>
      <c r="C40" s="5" t="str">
        <f>VLOOKUP($B40,'הצעת מחיר כללית'!$B$5:$E$147,C$3,0)</f>
        <v>שושנות דגלים (כל שושונה כוללת 5 תרנים עד 3 מטר + דגלים לתרנים)</v>
      </c>
      <c r="D40" s="5" t="str">
        <f>VLOOKUP($B40,'הצעת מחיר כללית'!$B$5:$E$147,D$3,0)</f>
        <v>שושנה אחת</v>
      </c>
      <c r="E40" s="48">
        <f>VLOOKUP($B40,'הצעת מחיר כללית'!$B$5:$E$147,E$3,0)</f>
        <v>0</v>
      </c>
      <c r="F40" s="6">
        <v>2</v>
      </c>
      <c r="G40" s="24">
        <f t="shared" si="1"/>
        <v>0</v>
      </c>
      <c r="H40" s="50">
        <f t="shared" si="2"/>
        <v>0</v>
      </c>
    </row>
    <row r="41" spans="1:8" s="1" customFormat="1" ht="15">
      <c r="A41" s="135"/>
      <c r="B41" s="44">
        <v>6.8</v>
      </c>
      <c r="C41" s="5" t="str">
        <f>VLOOKUP($B41,'הצעת מחיר כללית'!$B$5:$E$147,C$3,0)</f>
        <v>פחי זבל+שקיות</v>
      </c>
      <c r="D41" s="5" t="str">
        <f>VLOOKUP($B41,'הצעת מחיר כללית'!$B$5:$E$147,D$3,0)</f>
        <v>פח אחד</v>
      </c>
      <c r="E41" s="48">
        <f>VLOOKUP($B41,'הצעת מחיר כללית'!$B$5:$E$147,E$3,0)</f>
        <v>0</v>
      </c>
      <c r="F41" s="6">
        <v>10</v>
      </c>
      <c r="G41" s="24">
        <f t="shared" si="1"/>
        <v>0</v>
      </c>
      <c r="H41" s="50">
        <f t="shared" si="2"/>
        <v>0</v>
      </c>
    </row>
    <row r="42" spans="1:8" s="1" customFormat="1" ht="15">
      <c r="A42" s="135"/>
      <c r="B42" s="44">
        <v>6.9</v>
      </c>
      <c r="C42" s="5" t="str">
        <f>VLOOKUP($B42,'הצעת מחיר כללית'!$B$5:$E$147,C$3,0)</f>
        <v>כסאות פלסטיק (אזוקים)</v>
      </c>
      <c r="D42" s="5" t="str">
        <f>VLOOKUP($B42,'הצעת מחיר כללית'!$B$5:$E$147,D$3,0)</f>
        <v>כסא אחד</v>
      </c>
      <c r="E42" s="48">
        <f>VLOOKUP($B42,'הצעת מחיר כללית'!$B$5:$E$147,E$3,0)</f>
        <v>0</v>
      </c>
      <c r="F42" s="6">
        <v>1200</v>
      </c>
      <c r="G42" s="24">
        <f t="shared" si="1"/>
        <v>0</v>
      </c>
      <c r="H42" s="50">
        <f t="shared" si="2"/>
        <v>0</v>
      </c>
    </row>
    <row r="43" spans="1:8" s="1" customFormat="1" ht="15">
      <c r="A43" s="135"/>
      <c r="B43" s="44" t="s">
        <v>202</v>
      </c>
      <c r="C43" s="5" t="str">
        <f>VLOOKUP($B43,'הצעת מחיר כללית'!$B$5:$E$147,C$3,0)</f>
        <v>כסאות ברזל (ריפוד)</v>
      </c>
      <c r="D43" s="5" t="str">
        <f>VLOOKUP($B43,'הצעת מחיר כללית'!$B$5:$E$147,D$3,0)</f>
        <v>כסא אחד</v>
      </c>
      <c r="E43" s="48">
        <f>VLOOKUP($B43,'הצעת מחיר כללית'!$B$5:$E$147,E$3,0)</f>
        <v>0</v>
      </c>
      <c r="F43" s="6">
        <v>50</v>
      </c>
      <c r="G43" s="24">
        <f t="shared" si="1"/>
        <v>0</v>
      </c>
      <c r="H43" s="50">
        <f t="shared" si="2"/>
        <v>0</v>
      </c>
    </row>
    <row r="44" spans="1:8" s="1" customFormat="1" ht="15">
      <c r="A44" s="135"/>
      <c r="B44" s="44">
        <v>6.13</v>
      </c>
      <c r="C44" s="5" t="str">
        <f>VLOOKUP($B44,'הצעת מחיר כללית'!$B$5:$E$147,C$3,0)</f>
        <v>מחסומים (2 מ')</v>
      </c>
      <c r="D44" s="5" t="str">
        <f>VLOOKUP($B44,'הצעת מחיר כללית'!$B$5:$E$147,D$3,0)</f>
        <v>מחסום אחד</v>
      </c>
      <c r="E44" s="48">
        <f>VLOOKUP($B44,'הצעת מחיר כללית'!$B$5:$E$147,E$3,0)</f>
        <v>0</v>
      </c>
      <c r="F44" s="6">
        <v>120</v>
      </c>
      <c r="G44" s="24">
        <f t="shared" si="1"/>
        <v>0</v>
      </c>
      <c r="H44" s="50">
        <f t="shared" si="2"/>
        <v>0</v>
      </c>
    </row>
    <row r="45" spans="1:8" s="1" customFormat="1" ht="15">
      <c r="A45" s="135"/>
      <c r="B45" s="44">
        <v>6.14</v>
      </c>
      <c r="C45" s="5" t="str">
        <f>VLOOKUP($B45,'הצעת מחיר כללית'!$B$5:$E$147,C$3,0)</f>
        <v>שולחן לבידוק + מפה</v>
      </c>
      <c r="D45" s="5" t="str">
        <f>VLOOKUP($B45,'הצעת מחיר כללית'!$B$5:$E$147,D$3,0)</f>
        <v>שולחן אחד</v>
      </c>
      <c r="E45" s="48">
        <f>VLOOKUP($B45,'הצעת מחיר כללית'!$B$5:$E$147,E$3,0)</f>
        <v>0</v>
      </c>
      <c r="F45" s="6">
        <v>3</v>
      </c>
      <c r="G45" s="24">
        <f t="shared" si="1"/>
        <v>0</v>
      </c>
      <c r="H45" s="50">
        <f t="shared" si="2"/>
        <v>0</v>
      </c>
    </row>
    <row r="46" spans="1:8" s="1" customFormat="1" ht="15">
      <c r="A46" s="135"/>
      <c r="B46" s="44">
        <v>6.15</v>
      </c>
      <c r="C46" s="5" t="str">
        <f>VLOOKUP($B46,'הצעת מחיר כללית'!$B$5:$E$147,C$3,0)</f>
        <v>שולחן קטן</v>
      </c>
      <c r="D46" s="5" t="str">
        <f>VLOOKUP($B46,'הצעת מחיר כללית'!$B$5:$E$147,D$3,0)</f>
        <v>שולחן אחד</v>
      </c>
      <c r="E46" s="48">
        <f>VLOOKUP($B46,'הצעת מחיר כללית'!$B$5:$E$147,E$3,0)</f>
        <v>0</v>
      </c>
      <c r="F46" s="6">
        <v>1</v>
      </c>
      <c r="G46" s="24">
        <f t="shared" si="1"/>
        <v>0</v>
      </c>
      <c r="H46" s="50">
        <f t="shared" si="2"/>
        <v>0</v>
      </c>
    </row>
    <row r="47" spans="1:8" s="1" customFormat="1" ht="30">
      <c r="A47" s="135"/>
      <c r="B47" s="44" t="s">
        <v>316</v>
      </c>
      <c r="C47" s="5" t="str">
        <f>VLOOKUP($B47,'הצעת מחיר כללית'!$B$5:$E$147,C$3,0)</f>
        <v>אוהל לבן נוסף (כולל משקולות)</v>
      </c>
      <c r="D47" s="5" t="str">
        <f>VLOOKUP($B47,'הצעת מחיר כללית'!$B$5:$E$147,D$3,0)</f>
        <v>מחיר למטר</v>
      </c>
      <c r="E47" s="48">
        <f>VLOOKUP($B47,'הצעת מחיר כללית'!$B$5:$E$147,E$3,0)</f>
        <v>0</v>
      </c>
      <c r="F47" s="6">
        <v>750</v>
      </c>
      <c r="G47" s="24">
        <f t="shared" si="1"/>
        <v>0</v>
      </c>
      <c r="H47" s="50">
        <f t="shared" si="2"/>
        <v>0</v>
      </c>
    </row>
    <row r="48" spans="1:8" s="1" customFormat="1" ht="15">
      <c r="A48" s="135"/>
      <c r="B48" s="44">
        <v>6.21</v>
      </c>
      <c r="C48" s="5" t="str">
        <f>VLOOKUP($B48,'הצעת מחיר כללית'!$B$5:$E$147,C$3,0)</f>
        <v>מהנדס קונסטרוקציה</v>
      </c>
      <c r="D48" s="5" t="str">
        <f>VLOOKUP($B48,'הצעת מחיר כללית'!$B$5:$E$147,D$3,0)</f>
        <v>כלל האירוע</v>
      </c>
      <c r="E48" s="48">
        <f>VLOOKUP($B48,'הצעת מחיר כללית'!$B$5:$E$147,E$3,0)</f>
        <v>0</v>
      </c>
      <c r="F48" s="6">
        <v>1</v>
      </c>
      <c r="G48" s="24">
        <f t="shared" si="1"/>
        <v>0</v>
      </c>
      <c r="H48" s="50">
        <f t="shared" si="2"/>
        <v>0</v>
      </c>
    </row>
    <row r="49" spans="1:8" s="1" customFormat="1" ht="15">
      <c r="A49" s="136"/>
      <c r="B49" s="44">
        <v>6.22</v>
      </c>
      <c r="C49" s="5" t="str">
        <f>VLOOKUP($B49,'הצעת מחיר כללית'!$B$5:$E$147,C$3,0)</f>
        <v>מנהל/ממונה בטיחות</v>
      </c>
      <c r="D49" s="5" t="str">
        <f>VLOOKUP($B49,'הצעת מחיר כללית'!$B$5:$E$147,D$3,0)</f>
        <v>כלל האירוע</v>
      </c>
      <c r="E49" s="48">
        <f>VLOOKUP($B49,'הצעת מחיר כללית'!$B$5:$E$147,E$3,0)</f>
        <v>0</v>
      </c>
      <c r="F49" s="6">
        <v>1</v>
      </c>
      <c r="G49" s="24">
        <f t="shared" si="1"/>
        <v>0</v>
      </c>
      <c r="H49" s="50">
        <f t="shared" si="2"/>
        <v>0</v>
      </c>
    </row>
    <row r="50" spans="1:8" s="1" customFormat="1" ht="30">
      <c r="A50" s="23" t="s">
        <v>85</v>
      </c>
      <c r="B50" s="44">
        <v>7.1</v>
      </c>
      <c r="C50" s="5" t="str">
        <f>VLOOKUP($B50,'הצעת מחיר כללית'!$B$5:$E$147,C$3,0)</f>
        <v>מנחה מקצועי (כולל אש"ל ונסיעות)</v>
      </c>
      <c r="D50" s="5" t="str">
        <f>VLOOKUP($B50,'הצעת מחיר כללית'!$B$5:$E$147,D$3,0)</f>
        <v>אירוע מלא (כולל חזרה)</v>
      </c>
      <c r="E50" s="48">
        <f>VLOOKUP($B50,'הצעת מחיר כללית'!$B$5:$E$147,E$3,0)</f>
        <v>0</v>
      </c>
      <c r="F50" s="6">
        <v>1</v>
      </c>
      <c r="G50" s="24">
        <f t="shared" si="1"/>
        <v>0</v>
      </c>
      <c r="H50" s="50">
        <f t="shared" si="2"/>
        <v>0</v>
      </c>
    </row>
    <row r="51" spans="1:8" s="1" customFormat="1" ht="15">
      <c r="A51" s="104" t="s">
        <v>88</v>
      </c>
      <c r="B51" s="44">
        <v>8.1</v>
      </c>
      <c r="C51" s="5" t="str">
        <f>VLOOKUP($B51,'הצעת מחיר כללית'!$B$5:$E$147,C$3,0)</f>
        <v>אמבולנס רגיל</v>
      </c>
      <c r="D51" s="5" t="str">
        <f>VLOOKUP($B51,'הצעת מחיר כללית'!$B$5:$E$147,D$3,0)</f>
        <v>אמבולנס + צוות</v>
      </c>
      <c r="E51" s="48">
        <f>VLOOKUP($B51,'הצעת מחיר כללית'!$B$5:$E$147,E$3,0)</f>
        <v>0</v>
      </c>
      <c r="F51" s="6">
        <v>1</v>
      </c>
      <c r="G51" s="24">
        <f t="shared" si="1"/>
        <v>0</v>
      </c>
      <c r="H51" s="50">
        <f t="shared" si="2"/>
        <v>0</v>
      </c>
    </row>
    <row r="52" spans="1:8" s="1" customFormat="1" ht="15">
      <c r="A52" s="134" t="s">
        <v>96</v>
      </c>
      <c r="B52" s="44">
        <v>10.1</v>
      </c>
      <c r="C52" s="5" t="str">
        <f>VLOOKUP($B52,'הצעת מחיר כללית'!$B$5:$E$147,C$3,0)</f>
        <v>כריכים חלבי/פרווה</v>
      </c>
      <c r="D52" s="5" t="str">
        <f>VLOOKUP($B52,'הצעת מחיר כללית'!$B$5:$E$147,D$3,0)</f>
        <v>כריך אחד</v>
      </c>
      <c r="E52" s="48">
        <f>VLOOKUP($B52,'הצעת מחיר כללית'!$B$5:$E$147,E$3,0)</f>
        <v>0</v>
      </c>
      <c r="F52" s="6">
        <v>80</v>
      </c>
      <c r="G52" s="24">
        <f t="shared" si="1"/>
        <v>0</v>
      </c>
      <c r="H52" s="50">
        <f t="shared" si="2"/>
        <v>0</v>
      </c>
    </row>
    <row r="53" spans="1:8" s="1" customFormat="1" ht="15">
      <c r="A53" s="136"/>
      <c r="B53" s="44">
        <v>10.199999999999999</v>
      </c>
      <c r="C53" s="5" t="str">
        <f>VLOOKUP($B53,'הצעת מחיר כללית'!$B$5:$E$147,C$3,0)</f>
        <v>חמגשית בשרית</v>
      </c>
      <c r="D53" s="5" t="str">
        <f>VLOOKUP($B53,'הצעת מחיר כללית'!$B$5:$E$147,D$3,0)</f>
        <v>סועד אחד</v>
      </c>
      <c r="E53" s="48">
        <f>VLOOKUP($B53,'הצעת מחיר כללית'!$B$5:$E$147,E$3,0)</f>
        <v>0</v>
      </c>
      <c r="F53" s="6">
        <v>20</v>
      </c>
      <c r="G53" s="24">
        <f t="shared" si="1"/>
        <v>0</v>
      </c>
      <c r="H53" s="50">
        <f t="shared" si="2"/>
        <v>0</v>
      </c>
    </row>
    <row r="54" spans="1:8" s="1" customFormat="1" ht="15">
      <c r="A54" s="134" t="s">
        <v>98</v>
      </c>
      <c r="B54" s="44">
        <v>11.1</v>
      </c>
      <c r="C54" s="5" t="str">
        <f>VLOOKUP($B54,'הצעת מחיר כללית'!$B$5:$E$147,C$3,0)</f>
        <v>צילום האירוע</v>
      </c>
      <c r="D54" s="5" t="str">
        <f>VLOOKUP($B54,'הצעת מחיר כללית'!$B$5:$E$147,D$3,0)</f>
        <v>חצי יום עבודה</v>
      </c>
      <c r="E54" s="48">
        <f>VLOOKUP($B54,'הצעת מחיר כללית'!$B$5:$E$147,E$3,0)</f>
        <v>0</v>
      </c>
      <c r="F54" s="6">
        <v>1</v>
      </c>
      <c r="G54" s="24">
        <f t="shared" si="1"/>
        <v>0</v>
      </c>
      <c r="H54" s="50">
        <f t="shared" si="2"/>
        <v>0</v>
      </c>
    </row>
    <row r="55" spans="1:8" s="1" customFormat="1" ht="15">
      <c r="A55" s="135"/>
      <c r="B55" s="44">
        <v>11.2</v>
      </c>
      <c r="C55" s="5" t="str">
        <f>VLOOKUP($B55,'הצעת מחיר כללית'!$B$5:$E$147,C$3,0)</f>
        <v>תמונות 18X13</v>
      </c>
      <c r="D55" s="5" t="str">
        <f>VLOOKUP($B55,'הצעת מחיר כללית'!$B$5:$E$147,D$3,0)</f>
        <v>תמונה אחת</v>
      </c>
      <c r="E55" s="48">
        <f>VLOOKUP($B55,'הצעת מחיר כללית'!$B$5:$E$147,E$3,0)</f>
        <v>0</v>
      </c>
      <c r="F55" s="6">
        <v>90</v>
      </c>
      <c r="G55" s="24">
        <f t="shared" si="1"/>
        <v>0</v>
      </c>
      <c r="H55" s="50">
        <f t="shared" si="2"/>
        <v>0</v>
      </c>
    </row>
    <row r="56" spans="1:8" s="1" customFormat="1" ht="15">
      <c r="A56" s="135"/>
      <c r="B56" s="44">
        <v>11.3</v>
      </c>
      <c r="C56" s="5" t="str">
        <f>VLOOKUP($B56,'הצעת מחיר כללית'!$B$5:$E$147,C$3,0)</f>
        <v>כל התמונות על CD</v>
      </c>
      <c r="D56" s="5" t="str">
        <f>VLOOKUP($B56,'הצעת מחיר כללית'!$B$5:$E$147,D$3,0)</f>
        <v>CD אחד</v>
      </c>
      <c r="E56" s="48">
        <f>VLOOKUP($B56,'הצעת מחיר כללית'!$B$5:$E$147,E$3,0)</f>
        <v>0</v>
      </c>
      <c r="F56" s="6">
        <v>1</v>
      </c>
      <c r="G56" s="24">
        <f t="shared" si="1"/>
        <v>0</v>
      </c>
      <c r="H56" s="50">
        <f t="shared" si="2"/>
        <v>0</v>
      </c>
    </row>
    <row r="57" spans="1:8" s="1" customFormat="1" ht="15">
      <c r="A57" s="135"/>
      <c r="B57" s="44">
        <v>11.4</v>
      </c>
      <c r="C57" s="5" t="str">
        <f>VLOOKUP($B57,'הצעת מחיר כללית'!$B$5:$E$147,C$3,0)</f>
        <v>כל התמונות על DOK</v>
      </c>
      <c r="D57" s="5" t="str">
        <f>VLOOKUP($B57,'הצעת מחיר כללית'!$B$5:$E$147,D$3,0)</f>
        <v>DOK אחד</v>
      </c>
      <c r="E57" s="48">
        <f>VLOOKUP($B57,'הצעת מחיר כללית'!$B$5:$E$147,E$3,0)</f>
        <v>0</v>
      </c>
      <c r="F57" s="6">
        <v>1</v>
      </c>
      <c r="G57" s="24">
        <f t="shared" si="1"/>
        <v>0</v>
      </c>
      <c r="H57" s="50">
        <f t="shared" si="2"/>
        <v>0</v>
      </c>
    </row>
    <row r="58" spans="1:8" s="1" customFormat="1" ht="15">
      <c r="A58" s="135"/>
      <c r="B58" s="44">
        <v>11.5</v>
      </c>
      <c r="C58" s="5" t="str">
        <f>VLOOKUP($B58,'הצעת מחיר כללית'!$B$5:$E$147,C$3,0)</f>
        <v>אלבום מסכם</v>
      </c>
      <c r="D58" s="5" t="str">
        <f>VLOOKUP($B58,'הצעת מחיר כללית'!$B$5:$E$147,D$3,0)</f>
        <v>אלבום</v>
      </c>
      <c r="E58" s="48">
        <f>VLOOKUP($B58,'הצעת מחיר כללית'!$B$5:$E$147,E$3,0)</f>
        <v>0</v>
      </c>
      <c r="F58" s="6">
        <v>1</v>
      </c>
      <c r="G58" s="24">
        <f t="shared" si="1"/>
        <v>0</v>
      </c>
      <c r="H58" s="50">
        <f t="shared" si="2"/>
        <v>0</v>
      </c>
    </row>
    <row r="59" spans="1:8" s="1" customFormat="1" ht="15">
      <c r="A59" s="136"/>
      <c r="B59" s="44">
        <v>11.6</v>
      </c>
      <c r="C59" s="5" t="str">
        <f>VLOOKUP($B59,'הצעת מחיר כללית'!$B$5:$E$147,C$3,0)</f>
        <v>גיבוי בענן לכל התמונות</v>
      </c>
      <c r="D59" s="5">
        <f>VLOOKUP($B59,'הצעת מחיר כללית'!$B$5:$E$147,D$3,0)</f>
        <v>0</v>
      </c>
      <c r="E59" s="48">
        <f>VLOOKUP($B59,'הצעת מחיר כללית'!$B$5:$E$147,E$3,0)</f>
        <v>0</v>
      </c>
      <c r="F59" s="6">
        <v>1</v>
      </c>
      <c r="G59" s="24">
        <f t="shared" si="1"/>
        <v>0</v>
      </c>
      <c r="H59" s="50">
        <f t="shared" si="2"/>
        <v>0</v>
      </c>
    </row>
    <row r="60" spans="1:8" s="1" customFormat="1" ht="30">
      <c r="A60" s="134" t="s">
        <v>110</v>
      </c>
      <c r="B60" s="44">
        <v>12.1</v>
      </c>
      <c r="C60" s="5" t="str">
        <f>VLOOKUP($B60,'הצעת מחיר כללית'!$B$5:$E$147,C$3,0)</f>
        <v>תאי שירותים כימיים + נייר טואלט</v>
      </c>
      <c r="D60" s="5" t="str">
        <f>VLOOKUP($B60,'הצעת מחיר כללית'!$B$5:$E$147,D$3,0)</f>
        <v>תא אחד</v>
      </c>
      <c r="E60" s="48">
        <f>VLOOKUP($B60,'הצעת מחיר כללית'!$B$5:$E$147,E$3,0)</f>
        <v>0</v>
      </c>
      <c r="F60" s="6">
        <v>5</v>
      </c>
      <c r="G60" s="24">
        <f t="shared" si="1"/>
        <v>0</v>
      </c>
      <c r="H60" s="50">
        <f t="shared" si="2"/>
        <v>0</v>
      </c>
    </row>
    <row r="61" spans="1:8" s="1" customFormat="1" ht="30">
      <c r="A61" s="135"/>
      <c r="B61" s="44">
        <v>12.2</v>
      </c>
      <c r="C61" s="5" t="str">
        <f>VLOOKUP($B61,'הצעת מחיר כללית'!$B$5:$E$147,C$3,0)</f>
        <v>מעמד נטילת ידיים דו"צ (ללא צנרת) + נייר</v>
      </c>
      <c r="D61" s="5" t="str">
        <f>VLOOKUP($B61,'הצעת מחיר כללית'!$B$5:$E$147,D$3,0)</f>
        <v>עמדה אחת</v>
      </c>
      <c r="E61" s="48">
        <f>VLOOKUP($B61,'הצעת מחיר כללית'!$B$5:$E$147,E$3,0)</f>
        <v>0</v>
      </c>
      <c r="F61" s="6">
        <v>1</v>
      </c>
      <c r="G61" s="24">
        <f t="shared" si="1"/>
        <v>0</v>
      </c>
      <c r="H61" s="50">
        <f t="shared" si="2"/>
        <v>0</v>
      </c>
    </row>
    <row r="62" spans="1:8" s="1" customFormat="1" ht="15">
      <c r="A62" s="135"/>
      <c r="B62" s="44">
        <v>12.3</v>
      </c>
      <c r="C62" s="5" t="str">
        <f>VLOOKUP($B62,'הצעת מחיר כללית'!$B$5:$E$147,C$3,0)</f>
        <v>תאי שירותים לנכים</v>
      </c>
      <c r="D62" s="5" t="str">
        <f>VLOOKUP($B62,'הצעת מחיר כללית'!$B$5:$E$147,D$3,0)</f>
        <v>תא אחד</v>
      </c>
      <c r="E62" s="48">
        <f>VLOOKUP($B62,'הצעת מחיר כללית'!$B$5:$E$147,E$3,0)</f>
        <v>0</v>
      </c>
      <c r="F62" s="6">
        <v>2</v>
      </c>
      <c r="G62" s="24">
        <f t="shared" si="1"/>
        <v>0</v>
      </c>
      <c r="H62" s="50">
        <f t="shared" si="2"/>
        <v>0</v>
      </c>
    </row>
    <row r="63" spans="1:8" s="1" customFormat="1" ht="15">
      <c r="A63" s="136"/>
      <c r="B63" s="44">
        <v>12.4</v>
      </c>
      <c r="C63" s="5" t="str">
        <f>VLOOKUP($B63,'הצעת מחיר כללית'!$B$5:$E$147,C$3,0)</f>
        <v>הובלה, הקמה ופירוק</v>
      </c>
      <c r="D63" s="5" t="str">
        <f>VLOOKUP($B63,'הצעת מחיר כללית'!$B$5:$E$147,D$3,0)</f>
        <v>כלל האירוע</v>
      </c>
      <c r="E63" s="48">
        <f>VLOOKUP($B63,'הצעת מחיר כללית'!$B$5:$E$147,E$3,0)</f>
        <v>0</v>
      </c>
      <c r="F63" s="6">
        <v>1</v>
      </c>
      <c r="G63" s="24">
        <f t="shared" si="1"/>
        <v>0</v>
      </c>
      <c r="H63" s="50">
        <f t="shared" si="2"/>
        <v>0</v>
      </c>
    </row>
    <row r="64" spans="1:8" s="1" customFormat="1" ht="30">
      <c r="A64" s="134" t="s">
        <v>189</v>
      </c>
      <c r="B64" s="44">
        <v>13.1</v>
      </c>
      <c r="C64" s="5" t="str">
        <f>VLOOKUP($B64,'הצעת מחיר כללית'!$B$5:$E$147,C$3,0)</f>
        <v>שמירה מתחילת הקמה ועד סיום פירוק</v>
      </c>
      <c r="D64" s="5" t="str">
        <f>VLOOKUP($B64,'הצעת מחיר כללית'!$B$5:$E$147,D$3,0)</f>
        <v>שומר אחד</v>
      </c>
      <c r="E64" s="48">
        <f>VLOOKUP($B64,'הצעת מחיר כללית'!$B$5:$E$147,E$3,0)</f>
        <v>0</v>
      </c>
      <c r="F64" s="6">
        <v>2</v>
      </c>
      <c r="G64" s="24">
        <f t="shared" ref="G64:G71" si="3">E64*F64</f>
        <v>0</v>
      </c>
      <c r="H64" s="50">
        <f t="shared" ref="H64:H73" si="4">G64*$O$1</f>
        <v>0</v>
      </c>
    </row>
    <row r="65" spans="1:8" s="1" customFormat="1" ht="15">
      <c r="A65" s="135"/>
      <c r="B65" s="44">
        <v>13.2</v>
      </c>
      <c r="C65" s="5" t="str">
        <f>VLOOKUP($B65,'הצעת מחיר כללית'!$B$5:$E$147,C$3,0)</f>
        <v>פועלי במה</v>
      </c>
      <c r="D65" s="5" t="str">
        <f>VLOOKUP($B65,'הצעת מחיר כללית'!$B$5:$E$147,D$3,0)</f>
        <v>פועל אחד ליום עבודה</v>
      </c>
      <c r="E65" s="48">
        <f>VLOOKUP($B65,'הצעת מחיר כללית'!$B$5:$E$147,E$3,0)</f>
        <v>0</v>
      </c>
      <c r="F65" s="6">
        <v>3</v>
      </c>
      <c r="G65" s="24">
        <f t="shared" si="3"/>
        <v>0</v>
      </c>
      <c r="H65" s="50">
        <f t="shared" si="4"/>
        <v>0</v>
      </c>
    </row>
    <row r="66" spans="1:8" s="1" customFormat="1" ht="15">
      <c r="A66" s="135"/>
      <c r="B66" s="44">
        <v>13.3</v>
      </c>
      <c r="C66" s="5" t="str">
        <f>VLOOKUP($B66,'הצעת מחיר כללית'!$B$5:$E$147,C$3,0)</f>
        <v>סדרנים / דיילות</v>
      </c>
      <c r="D66" s="5" t="str">
        <f>VLOOKUP($B66,'הצעת מחיר כללית'!$B$5:$E$147,D$3,0)</f>
        <v>דייל אחד ליום עבודה</v>
      </c>
      <c r="E66" s="48">
        <f>VLOOKUP($B66,'הצעת מחיר כללית'!$B$5:$E$147,E$3,0)</f>
        <v>0</v>
      </c>
      <c r="F66" s="6">
        <v>15</v>
      </c>
      <c r="G66" s="24">
        <f t="shared" si="3"/>
        <v>0</v>
      </c>
      <c r="H66" s="50">
        <f t="shared" si="4"/>
        <v>0</v>
      </c>
    </row>
    <row r="67" spans="1:8" s="1" customFormat="1" ht="15">
      <c r="A67" s="136"/>
      <c r="B67" s="44">
        <v>13.4</v>
      </c>
      <c r="C67" s="5" t="str">
        <f>VLOOKUP($B67,'הצעת מחיר כללית'!$B$5:$E$147,C$3,0)</f>
        <v>ניקיון למחרת הטקס</v>
      </c>
      <c r="D67" s="5" t="str">
        <f>VLOOKUP($B67,'הצעת מחיר כללית'!$B$5:$E$147,D$3,0)</f>
        <v>פועל ניקיון ליום עבודה</v>
      </c>
      <c r="E67" s="48">
        <f>VLOOKUP($B67,'הצעת מחיר כללית'!$B$5:$E$147,E$3,0)</f>
        <v>0</v>
      </c>
      <c r="F67" s="6">
        <v>3</v>
      </c>
      <c r="G67" s="24">
        <f t="shared" si="3"/>
        <v>0</v>
      </c>
      <c r="H67" s="50">
        <f t="shared" si="4"/>
        <v>0</v>
      </c>
    </row>
    <row r="68" spans="1:8" s="1" customFormat="1" ht="30">
      <c r="A68" s="23" t="s">
        <v>123</v>
      </c>
      <c r="B68" s="44">
        <v>14.1</v>
      </c>
      <c r="C68" s="5" t="str">
        <f>VLOOKUP($B68,'הצעת מחיר כללית'!$B$5:$E$147,C$3,0)</f>
        <v>הזמנות</v>
      </c>
      <c r="D68" s="5" t="str">
        <f>VLOOKUP($B68,'הצעת מחיר כללית'!$B$5:$E$147,D$3,0)</f>
        <v>הדפסת הזמנה אחת - עד 1,000 יחידות</v>
      </c>
      <c r="E68" s="48">
        <f>VLOOKUP($B68,'הצעת מחיר כללית'!$B$5:$E$147,E$3,0)</f>
        <v>0</v>
      </c>
      <c r="F68" s="6">
        <v>1000</v>
      </c>
      <c r="G68" s="24">
        <f t="shared" si="3"/>
        <v>0</v>
      </c>
      <c r="H68" s="50">
        <f t="shared" si="4"/>
        <v>0</v>
      </c>
    </row>
    <row r="69" spans="1:8" s="1" customFormat="1" ht="15">
      <c r="A69" s="23" t="s">
        <v>125</v>
      </c>
      <c r="B69" s="44">
        <v>15.1</v>
      </c>
      <c r="C69" s="5">
        <f>VLOOKUP($B69,'הצעת מחיר כללית'!$B$5:$E$147,C$3,0)</f>
        <v>0</v>
      </c>
      <c r="D69" s="5">
        <f>VLOOKUP($B69,'הצעת מחיר כללית'!$B$5:$E$147,D$3,0)</f>
        <v>0</v>
      </c>
      <c r="E69" s="48">
        <f>VLOOKUP($B69,'הצעת מחיר כללית'!$B$5:$E$147,E$3,0)</f>
        <v>0</v>
      </c>
      <c r="F69" s="6"/>
      <c r="G69" s="24">
        <f t="shared" si="3"/>
        <v>0</v>
      </c>
      <c r="H69" s="50">
        <f t="shared" si="4"/>
        <v>0</v>
      </c>
    </row>
    <row r="70" spans="1:8" s="1" customFormat="1" ht="15">
      <c r="A70" s="23" t="s">
        <v>126</v>
      </c>
      <c r="B70" s="44">
        <v>15.2</v>
      </c>
      <c r="C70" s="5">
        <f>VLOOKUP($B70,'הצעת מחיר כללית'!$B$5:$E$147,C$3,0)</f>
        <v>0</v>
      </c>
      <c r="D70" s="5">
        <f>VLOOKUP($B70,'הצעת מחיר כללית'!$B$5:$E$147,D$3,0)</f>
        <v>0</v>
      </c>
      <c r="E70" s="48">
        <f>VLOOKUP($B70,'הצעת מחיר כללית'!$B$5:$E$147,E$3,0)</f>
        <v>0</v>
      </c>
      <c r="F70" s="6"/>
      <c r="G70" s="24">
        <f t="shared" si="3"/>
        <v>0</v>
      </c>
      <c r="H70" s="50">
        <f t="shared" si="4"/>
        <v>0</v>
      </c>
    </row>
    <row r="71" spans="1:8" s="1" customFormat="1" ht="15">
      <c r="A71" s="23" t="s">
        <v>127</v>
      </c>
      <c r="B71" s="44">
        <v>15.3</v>
      </c>
      <c r="C71" s="5">
        <f>VLOOKUP($B71,'הצעת מחיר כללית'!$B$5:$E$147,C$3,0)</f>
        <v>0</v>
      </c>
      <c r="D71" s="5">
        <f>VLOOKUP($B71,'הצעת מחיר כללית'!$B$5:$E$147,D$3,0)</f>
        <v>0</v>
      </c>
      <c r="E71" s="48">
        <f>VLOOKUP($B71,'הצעת מחיר כללית'!$B$5:$E$147,E$3,0)</f>
        <v>0</v>
      </c>
      <c r="F71" s="6"/>
      <c r="G71" s="24">
        <f t="shared" si="3"/>
        <v>0</v>
      </c>
      <c r="H71" s="50">
        <f t="shared" si="4"/>
        <v>0</v>
      </c>
    </row>
    <row r="72" spans="1:8" ht="15">
      <c r="A72" s="143" t="s">
        <v>165</v>
      </c>
      <c r="B72" s="144"/>
      <c r="C72" s="144"/>
      <c r="D72" s="144"/>
      <c r="E72" s="4"/>
      <c r="F72" s="31"/>
      <c r="G72" s="32"/>
      <c r="H72" s="51"/>
    </row>
    <row r="73" spans="1:8" ht="15.75">
      <c r="A73" s="30" t="s">
        <v>165</v>
      </c>
      <c r="B73" s="84">
        <f>'הצעת מחיר כללית'!B150</f>
        <v>16.2</v>
      </c>
      <c r="C73" s="124" t="str">
        <f>'הצעת מחיר כללית'!C150:D150</f>
        <v>טקס האזכרה הממלכתי ליוסף טרומפלדור וחבריו</v>
      </c>
      <c r="D73" s="129"/>
      <c r="E73" s="48">
        <f>'הצעת מחיר כללית'!E150</f>
        <v>0</v>
      </c>
      <c r="F73" s="6">
        <v>1</v>
      </c>
      <c r="G73" s="27">
        <f>E73*F73</f>
        <v>0</v>
      </c>
      <c r="H73" s="50">
        <f t="shared" si="4"/>
        <v>0</v>
      </c>
    </row>
    <row r="74" spans="1:8" ht="15">
      <c r="A74" s="33"/>
      <c r="B74" s="34"/>
      <c r="C74" s="35"/>
      <c r="D74" s="35"/>
      <c r="E74" s="34"/>
      <c r="F74" s="35"/>
      <c r="G74" s="35"/>
      <c r="H74" s="52"/>
    </row>
    <row r="75" spans="1:8" ht="19.5" thickBot="1">
      <c r="A75" s="36"/>
      <c r="B75" s="37"/>
      <c r="C75" s="41" t="s">
        <v>183</v>
      </c>
      <c r="D75" s="41"/>
      <c r="E75" s="60"/>
      <c r="F75" s="41"/>
      <c r="G75" s="38">
        <f>SUM(G6:G73)</f>
        <v>0</v>
      </c>
      <c r="H75" s="53">
        <f>SUM(H6:H73)</f>
        <v>0</v>
      </c>
    </row>
  </sheetData>
  <sheetProtection algorithmName="SHA-512" hashValue="I0rJj82ACBpGUu41RfxlP0mWpBfdZIzUgmAvRjedVPhqMhu0KLDgI1HVAulu9+51o95Klkmvy01rMnyNDNbfDA==" saltValue="bMSccMtOEJgOlk/owLRVgA==" spinCount="100000" sheet="1" objects="1" scenarios="1" selectLockedCells="1"/>
  <customSheetViews>
    <customSheetView guid="{CE1E4322-1EE4-4098-9E3A-81EDCF2F55CC}" topLeftCell="A16">
      <selection activeCell="D22" sqref="D22"/>
      <pageMargins left="0.7" right="0.7" top="0.75" bottom="0.75" header="0.3" footer="0.3"/>
    </customSheetView>
  </customSheetViews>
  <mergeCells count="10">
    <mergeCell ref="A7:A20"/>
    <mergeCell ref="A21:A23"/>
    <mergeCell ref="A24:A35"/>
    <mergeCell ref="A36:A49"/>
    <mergeCell ref="C73:D73"/>
    <mergeCell ref="A54:A59"/>
    <mergeCell ref="A52:A53"/>
    <mergeCell ref="A60:A63"/>
    <mergeCell ref="A64:A67"/>
    <mergeCell ref="A72:D7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rightToLeft="1" workbookViewId="0"/>
  </sheetViews>
  <sheetFormatPr defaultRowHeight="14.25"/>
  <cols>
    <col min="1" max="1" width="16" customWidth="1"/>
    <col min="2" max="2" width="6.25" customWidth="1"/>
    <col min="3" max="3" width="21.875" customWidth="1"/>
    <col min="4" max="4" width="19.25" customWidth="1"/>
    <col min="5" max="5" width="15.375" customWidth="1"/>
    <col min="6" max="6" width="13.75" customWidth="1"/>
    <col min="7" max="8" width="15.875" customWidth="1"/>
  </cols>
  <sheetData>
    <row r="1" spans="1:15" ht="15.75">
      <c r="A1" s="39" t="s">
        <v>262</v>
      </c>
      <c r="B1" s="39"/>
      <c r="C1" s="39"/>
      <c r="D1" s="39"/>
      <c r="E1" s="39"/>
      <c r="F1" s="39"/>
      <c r="G1" s="39"/>
      <c r="H1" s="39"/>
      <c r="O1">
        <f>'הצעת מחיר כללית'!R3</f>
        <v>1.17</v>
      </c>
    </row>
    <row r="2" spans="1:15" ht="15">
      <c r="A2" s="40" t="s">
        <v>207</v>
      </c>
      <c r="B2" s="40"/>
      <c r="C2" s="40"/>
      <c r="D2" s="40"/>
      <c r="E2" s="40"/>
      <c r="F2" s="40"/>
      <c r="G2" s="40"/>
      <c r="H2" s="40"/>
    </row>
    <row r="3" spans="1:15" ht="15.75" thickBot="1">
      <c r="A3" s="40"/>
      <c r="B3" s="40"/>
      <c r="C3" s="42">
        <v>2</v>
      </c>
      <c r="D3" s="42">
        <v>3</v>
      </c>
      <c r="E3" s="42">
        <v>4</v>
      </c>
      <c r="F3" s="40"/>
      <c r="G3" s="40"/>
      <c r="H3" s="40"/>
    </row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3" t="s">
        <v>162</v>
      </c>
      <c r="F4" s="3" t="s">
        <v>184</v>
      </c>
      <c r="G4" s="22" t="s">
        <v>185</v>
      </c>
      <c r="H4" s="49" t="s">
        <v>197</v>
      </c>
    </row>
    <row r="5" spans="1:15" ht="96.75" customHeight="1">
      <c r="A5" s="134" t="s">
        <v>3</v>
      </c>
      <c r="B5" s="54">
        <v>1.2</v>
      </c>
      <c r="C5" s="5" t="str">
        <f>VLOOKUP($B5,'הצעת מחיר כללית'!$B$5:$E$147,C$3,0)</f>
        <v>הכנת סרטון (כולל: עד שני ימי צילום, חומרי ארכיון (עד 5,000 ₪), תחקיר, כתיבת תסריט, קריינות, כתוביות, עריכה, אנימציה מינימאלית (סופרים, לוגו נושם) וכיו"ב</v>
      </c>
      <c r="D5" s="5" t="str">
        <f>VLOOKUP($B5,'הצעת מחיר כללית'!$B$5:$E$147,D$3,0)</f>
        <v>סרטון באורך 5 דק'</v>
      </c>
      <c r="E5" s="48">
        <f>VLOOKUP($B5,'הצעת מחיר כללית'!$B$5:$E$147,E$3,0)</f>
        <v>0</v>
      </c>
      <c r="F5" s="6">
        <v>2</v>
      </c>
      <c r="G5" s="24">
        <f t="shared" ref="G5:G11" si="0">E5*F5</f>
        <v>0</v>
      </c>
      <c r="H5" s="50">
        <f>G5*$O$1</f>
        <v>0</v>
      </c>
    </row>
    <row r="6" spans="1:15" ht="28.5" customHeight="1">
      <c r="A6" s="135"/>
      <c r="B6" s="54">
        <v>1.3</v>
      </c>
      <c r="C6" s="5" t="str">
        <f>VLOOKUP($B6,'הצעת מחיר כללית'!$B$5:$E$147,C$3,0)</f>
        <v>טכנאי וידאו</v>
      </c>
      <c r="D6" s="5" t="str">
        <f>VLOOKUP($B6,'הצעת מחיר כללית'!$B$5:$E$147,D$3,0)</f>
        <v>טכנאי אחד</v>
      </c>
      <c r="E6" s="48">
        <f>VLOOKUP($B6,'הצעת מחיר כללית'!$B$5:$E$147,E$3,0)</f>
        <v>0</v>
      </c>
      <c r="F6" s="6">
        <v>1</v>
      </c>
      <c r="G6" s="24"/>
      <c r="H6" s="50"/>
    </row>
    <row r="7" spans="1:15" ht="33" customHeight="1">
      <c r="A7" s="136"/>
      <c r="B7" s="54">
        <v>1.5</v>
      </c>
      <c r="C7" s="5" t="str">
        <f>VLOOKUP($B7,'הצעת מחיר כללית'!$B$5:$E$147,C$3,0)</f>
        <v>סטודיו עיצוב</v>
      </c>
      <c r="D7" s="5" t="str">
        <f>VLOOKUP($B7,'הצעת מחיר כללית'!$B$5:$E$147,D$3,0)</f>
        <v>משמרת אחת בסטודיו</v>
      </c>
      <c r="E7" s="48">
        <f>VLOOKUP($B7,'הצעת מחיר כללית'!$B$5:$E$147,E$3,0)</f>
        <v>0</v>
      </c>
      <c r="F7" s="6">
        <v>3</v>
      </c>
      <c r="G7" s="24"/>
      <c r="H7" s="50"/>
    </row>
    <row r="8" spans="1:15" ht="30">
      <c r="A8" s="134" t="s">
        <v>91</v>
      </c>
      <c r="B8" s="54">
        <v>9.1</v>
      </c>
      <c r="C8" s="5" t="str">
        <f>VLOOKUP($B8,'הצעת מחיר כללית'!$B$5:$E$147,C$3,0)</f>
        <v>קוליסות PVC לטקס 1.10X2.20 + רגל</v>
      </c>
      <c r="D8" s="5" t="str">
        <f>VLOOKUP($B8,'הצעת מחיר כללית'!$B$5:$E$147,D$3,0)</f>
        <v>קוליסה אחת</v>
      </c>
      <c r="E8" s="48">
        <f>VLOOKUP($B8,'הצעת מחיר כללית'!$B$5:$E$147,E$3,0)</f>
        <v>0</v>
      </c>
      <c r="F8" s="6">
        <v>1</v>
      </c>
      <c r="G8" s="24">
        <f t="shared" si="0"/>
        <v>0</v>
      </c>
      <c r="H8" s="50">
        <f t="shared" ref="H8:H11" si="1">G8*$O$1</f>
        <v>0</v>
      </c>
    </row>
    <row r="9" spans="1:15" ht="15">
      <c r="A9" s="136"/>
      <c r="B9" s="54">
        <v>9.3000000000000007</v>
      </c>
      <c r="C9" s="5" t="str">
        <f>VLOOKUP($B9,'הצעת מחיר כללית'!$B$5:$E$147,C$3,0)</f>
        <v>שלטי חירום  PVC 80X80</v>
      </c>
      <c r="D9" s="5" t="str">
        <f>VLOOKUP($B9,'הצעת מחיר כללית'!$B$5:$E$147,D$3,0)</f>
        <v>שלט אחד</v>
      </c>
      <c r="E9" s="48">
        <f>VLOOKUP($B9,'הצעת מחיר כללית'!$B$5:$E$147,E$3,0)</f>
        <v>0</v>
      </c>
      <c r="F9" s="6">
        <v>2</v>
      </c>
      <c r="G9" s="24">
        <f t="shared" si="0"/>
        <v>0</v>
      </c>
      <c r="H9" s="50">
        <f t="shared" si="1"/>
        <v>0</v>
      </c>
    </row>
    <row r="10" spans="1:15" ht="15">
      <c r="A10" s="134" t="s">
        <v>96</v>
      </c>
      <c r="B10" s="44">
        <v>10.1</v>
      </c>
      <c r="C10" s="5" t="str">
        <f>VLOOKUP($B10,'הצעת מחיר כללית'!$B$5:$E$147,C$3,0)</f>
        <v>כריכים חלבי/פרווה</v>
      </c>
      <c r="D10" s="5" t="str">
        <f>VLOOKUP($B10,'הצעת מחיר כללית'!$B$5:$E$147,D$3,0)</f>
        <v>כריך אחד</v>
      </c>
      <c r="E10" s="48">
        <f>VLOOKUP($B10,'הצעת מחיר כללית'!$B$5:$E$147,E$3,0)</f>
        <v>0</v>
      </c>
      <c r="F10" s="6">
        <v>30</v>
      </c>
      <c r="G10" s="24">
        <f t="shared" si="0"/>
        <v>0</v>
      </c>
      <c r="H10" s="50">
        <f t="shared" si="1"/>
        <v>0</v>
      </c>
    </row>
    <row r="11" spans="1:15" ht="15">
      <c r="A11" s="136"/>
      <c r="B11" s="44">
        <v>10.199999999999999</v>
      </c>
      <c r="C11" s="5" t="str">
        <f>VLOOKUP($B11,'הצעת מחיר כללית'!$B$5:$E$147,C$3,0)</f>
        <v>חמגשית בשרית</v>
      </c>
      <c r="D11" s="5" t="str">
        <f>VLOOKUP($B11,'הצעת מחיר כללית'!$B$5:$E$147,D$3,0)</f>
        <v>סועד אחד</v>
      </c>
      <c r="E11" s="48">
        <f>VLOOKUP($B11,'הצעת מחיר כללית'!$B$5:$E$147,E$3,0)</f>
        <v>0</v>
      </c>
      <c r="F11" s="6">
        <v>15</v>
      </c>
      <c r="G11" s="24">
        <f t="shared" si="0"/>
        <v>0</v>
      </c>
      <c r="H11" s="50">
        <f t="shared" si="1"/>
        <v>0</v>
      </c>
    </row>
    <row r="12" spans="1:15" ht="15">
      <c r="A12" s="23" t="s">
        <v>125</v>
      </c>
      <c r="B12" s="44">
        <v>15.1</v>
      </c>
      <c r="C12" s="5">
        <f>VLOOKUP($B12,'הצעת מחיר כללית'!$B$5:$E$147,C$3,0)</f>
        <v>0</v>
      </c>
      <c r="D12" s="5">
        <f>VLOOKUP($B12,'הצעת מחיר כללית'!$B$5:$E$147,D$3,0)</f>
        <v>0</v>
      </c>
      <c r="E12" s="48">
        <f>VLOOKUP($B12,'הצעת מחיר כללית'!$B$5:$E$147,E$3,0)</f>
        <v>0</v>
      </c>
      <c r="F12" s="6"/>
      <c r="G12" s="24">
        <f t="shared" ref="G12:G14" si="2">E12*F12</f>
        <v>0</v>
      </c>
      <c r="H12" s="50">
        <f t="shared" ref="H12:H16" si="3">G12*$O$1</f>
        <v>0</v>
      </c>
    </row>
    <row r="13" spans="1:15" ht="15">
      <c r="A13" s="23" t="s">
        <v>126</v>
      </c>
      <c r="B13" s="44">
        <v>15.2</v>
      </c>
      <c r="C13" s="5">
        <f>VLOOKUP($B13,'הצעת מחיר כללית'!$B$5:$E$147,C$3,0)</f>
        <v>0</v>
      </c>
      <c r="D13" s="5">
        <f>VLOOKUP($B13,'הצעת מחיר כללית'!$B$5:$E$147,D$3,0)</f>
        <v>0</v>
      </c>
      <c r="E13" s="48">
        <f>VLOOKUP($B13,'הצעת מחיר כללית'!$B$5:$E$147,E$3,0)</f>
        <v>0</v>
      </c>
      <c r="F13" s="6"/>
      <c r="G13" s="24">
        <f t="shared" si="2"/>
        <v>0</v>
      </c>
      <c r="H13" s="50">
        <f t="shared" si="3"/>
        <v>0</v>
      </c>
    </row>
    <row r="14" spans="1:15" ht="15">
      <c r="A14" s="23" t="s">
        <v>127</v>
      </c>
      <c r="B14" s="44">
        <v>15.3</v>
      </c>
      <c r="C14" s="5">
        <f>VLOOKUP($B14,'הצעת מחיר כללית'!$B$5:$E$147,C$3,0)</f>
        <v>0</v>
      </c>
      <c r="D14" s="5">
        <f>VLOOKUP($B14,'הצעת מחיר כללית'!$B$5:$E$147,D$3,0)</f>
        <v>0</v>
      </c>
      <c r="E14" s="48">
        <f>VLOOKUP($B14,'הצעת מחיר כללית'!$B$5:$E$147,E$3,0)</f>
        <v>0</v>
      </c>
      <c r="F14" s="6"/>
      <c r="G14" s="24">
        <f t="shared" si="2"/>
        <v>0</v>
      </c>
      <c r="H14" s="50">
        <f t="shared" si="3"/>
        <v>0</v>
      </c>
    </row>
    <row r="15" spans="1:15" ht="15">
      <c r="A15" s="143" t="s">
        <v>165</v>
      </c>
      <c r="B15" s="144"/>
      <c r="C15" s="144"/>
      <c r="D15" s="144"/>
      <c r="E15" s="32"/>
      <c r="F15" s="31"/>
      <c r="G15" s="32"/>
      <c r="H15" s="51"/>
    </row>
    <row r="16" spans="1:15" ht="31.5" customHeight="1">
      <c r="A16" s="30" t="s">
        <v>165</v>
      </c>
      <c r="B16" s="63">
        <f>'הצעת מחיר כללית'!B151</f>
        <v>16.3</v>
      </c>
      <c r="C16" s="124" t="s">
        <v>168</v>
      </c>
      <c r="D16" s="129"/>
      <c r="E16" s="48">
        <f>'הצעת מחיר כללית'!E151</f>
        <v>0</v>
      </c>
      <c r="F16" s="6">
        <v>1</v>
      </c>
      <c r="G16" s="27">
        <f>E16*F16</f>
        <v>0</v>
      </c>
      <c r="H16" s="50">
        <f t="shared" si="3"/>
        <v>0</v>
      </c>
    </row>
    <row r="17" spans="1:8" ht="15">
      <c r="A17" s="33"/>
      <c r="B17" s="34"/>
      <c r="C17" s="35"/>
      <c r="D17" s="35"/>
      <c r="E17" s="35"/>
      <c r="F17" s="35"/>
      <c r="G17" s="35"/>
      <c r="H17" s="52"/>
    </row>
    <row r="18" spans="1:8" ht="19.5" thickBot="1">
      <c r="A18" s="36"/>
      <c r="B18" s="37"/>
      <c r="C18" s="41" t="s">
        <v>183</v>
      </c>
      <c r="D18" s="41"/>
      <c r="E18" s="38"/>
      <c r="F18" s="41"/>
      <c r="G18" s="38">
        <f>SUM(G5:G16)</f>
        <v>0</v>
      </c>
      <c r="H18" s="38">
        <f>SUM(H5:H16)</f>
        <v>0</v>
      </c>
    </row>
  </sheetData>
  <sheetProtection algorithmName="SHA-512" hashValue="ZWvZCU0ud2DAdCsGBwLx7KL7866WMSkdh+Z3QIkOGoCOq0yvjLGbQkS+mtfrC+o/VSBpoo8DEMEAiYG2gE1Qxg==" saltValue="/x6gUSSywrMdM1uRBwQpkw==" spinCount="100000" sheet="1" objects="1" scenarios="1" selectLockedCells="1"/>
  <customSheetViews>
    <customSheetView guid="{CE1E4322-1EE4-4098-9E3A-81EDCF2F55CC}">
      <selection activeCell="E6" sqref="E6"/>
      <pageMargins left="0.7" right="0.7" top="0.75" bottom="0.75" header="0.3" footer="0.3"/>
    </customSheetView>
  </customSheetViews>
  <mergeCells count="5">
    <mergeCell ref="A15:D15"/>
    <mergeCell ref="C16:D16"/>
    <mergeCell ref="A8:A9"/>
    <mergeCell ref="A10:A11"/>
    <mergeCell ref="A5:A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6"/>
  <sheetViews>
    <sheetView rightToLeft="1" workbookViewId="0">
      <selection activeCell="E54" sqref="E54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7.125" style="10" customWidth="1"/>
    <col min="8" max="8" width="19" style="10" customWidth="1"/>
    <col min="9" max="16384" width="9" style="10"/>
  </cols>
  <sheetData>
    <row r="1" spans="1:15">
      <c r="A1" s="39" t="s">
        <v>208</v>
      </c>
      <c r="O1" s="10">
        <f>'הצעת מחיר כללית'!R3</f>
        <v>1.17</v>
      </c>
    </row>
    <row r="2" spans="1:15">
      <c r="A2" s="40" t="s">
        <v>209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3" t="s">
        <v>162</v>
      </c>
      <c r="F4" s="3" t="s">
        <v>184</v>
      </c>
      <c r="G4" s="22" t="s">
        <v>185</v>
      </c>
      <c r="H4" s="49" t="s">
        <v>197</v>
      </c>
    </row>
    <row r="5" spans="1:15" s="1" customFormat="1" ht="15">
      <c r="A5" s="23" t="s">
        <v>3</v>
      </c>
      <c r="B5" s="4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56">
        <f>VLOOKUP($B5,'הצעת מחיר כללית'!$B$5:$E$147,4,0)</f>
        <v>0</v>
      </c>
      <c r="F5" s="6">
        <v>1</v>
      </c>
      <c r="G5" s="24">
        <f t="shared" ref="G5" si="0">E5*F5</f>
        <v>0</v>
      </c>
      <c r="H5" s="50">
        <f>G5*$O$1</f>
        <v>0</v>
      </c>
    </row>
    <row r="6" spans="1:15" s="1" customFormat="1" ht="25.5" customHeight="1">
      <c r="A6" s="23" t="s">
        <v>6</v>
      </c>
      <c r="B6" s="54">
        <v>2.1</v>
      </c>
      <c r="C6" s="5" t="str">
        <f>VLOOKUP($B6,'הצעת מחיר כללית'!$B$5:$E$147,2,0)</f>
        <v>בודק חשמל סוג 3</v>
      </c>
      <c r="D6" s="5" t="str">
        <f>VLOOKUP($B6,'הצעת מחיר כללית'!$B$5:$E$147,3,0)</f>
        <v>הגעת בודק - עד שתי הגעות לאירוע</v>
      </c>
      <c r="E6" s="56">
        <f>VLOOKUP($B6,'הצעת מחיר כללית'!$B$5:$E$147,4,0)</f>
        <v>0</v>
      </c>
      <c r="F6" s="6">
        <v>1</v>
      </c>
      <c r="G6" s="24">
        <f t="shared" ref="G6:G37" si="1">E6*F6</f>
        <v>0</v>
      </c>
      <c r="H6" s="50">
        <f t="shared" ref="H6:H37" si="2">G6*$O$1</f>
        <v>0</v>
      </c>
    </row>
    <row r="7" spans="1:15">
      <c r="A7" s="134" t="s">
        <v>8</v>
      </c>
      <c r="B7" s="55">
        <v>3.1</v>
      </c>
      <c r="C7" s="5" t="str">
        <f>VLOOKUP($B7,'הצעת מחיר כללית'!$B$5:$E$147,2,0)</f>
        <v>הגברה לקהל</v>
      </c>
      <c r="D7" s="5" t="str">
        <f>VLOOKUP($B7,'הצעת מחיר כללית'!$B$5:$E$147,3,0)</f>
        <v>הגברה לעד - 500 איש</v>
      </c>
      <c r="E7" s="56">
        <f>VLOOKUP($B7,'הצעת מחיר כללית'!$B$5:$E$147,4,0)</f>
        <v>0</v>
      </c>
      <c r="F7" s="6">
        <v>1</v>
      </c>
      <c r="G7" s="24">
        <f t="shared" si="1"/>
        <v>0</v>
      </c>
      <c r="H7" s="50">
        <f t="shared" si="2"/>
        <v>0</v>
      </c>
    </row>
    <row r="8" spans="1:15">
      <c r="A8" s="135"/>
      <c r="B8" s="62">
        <v>3.4</v>
      </c>
      <c r="C8" s="5" t="str">
        <f>VLOOKUP($B8,'הצעת מחיר כללית'!$B$5:$E$147,2,0)</f>
        <v>מיקרופון מנחה שולחני</v>
      </c>
      <c r="D8" s="5" t="str">
        <f>VLOOKUP($B8,'הצעת מחיר כללית'!$B$5:$E$147,3,0)</f>
        <v>מיקרופון אחד</v>
      </c>
      <c r="E8" s="56">
        <f>VLOOKUP($B8,'הצעת מחיר כללית'!$B$5:$E$147,4,0)</f>
        <v>0</v>
      </c>
      <c r="F8" s="6">
        <v>2</v>
      </c>
      <c r="G8" s="24">
        <f t="shared" si="1"/>
        <v>0</v>
      </c>
      <c r="H8" s="50">
        <f t="shared" si="2"/>
        <v>0</v>
      </c>
    </row>
    <row r="9" spans="1:15">
      <c r="A9" s="135"/>
      <c r="B9" s="62">
        <v>3.5</v>
      </c>
      <c r="C9" s="5" t="str">
        <f>VLOOKUP($B9,'הצעת מחיר כללית'!$B$5:$E$147,2,0)</f>
        <v>CD למוזיקה</v>
      </c>
      <c r="D9" s="5" t="str">
        <f>VLOOKUP($B9,'הצעת מחיר כללית'!$B$5:$E$147,3,0)</f>
        <v>CD אחד</v>
      </c>
      <c r="E9" s="56">
        <f>VLOOKUP($B9,'הצעת מחיר כללית'!$B$5:$E$147,4,0)</f>
        <v>0</v>
      </c>
      <c r="F9" s="6">
        <v>1</v>
      </c>
      <c r="G9" s="24">
        <f t="shared" si="1"/>
        <v>0</v>
      </c>
      <c r="H9" s="50">
        <f t="shared" si="2"/>
        <v>0</v>
      </c>
    </row>
    <row r="10" spans="1:15">
      <c r="A10" s="135"/>
      <c r="B10" s="62">
        <v>3.6</v>
      </c>
      <c r="C10" s="5" t="str">
        <f>VLOOKUP($B10,'הצעת מחיר כללית'!$B$5:$E$147,2,0)</f>
        <v>סטנדים</v>
      </c>
      <c r="D10" s="5" t="str">
        <f>VLOOKUP($B10,'הצעת מחיר כללית'!$B$5:$E$147,3,0)</f>
        <v>לכל מיקרופון</v>
      </c>
      <c r="E10" s="56">
        <f>VLOOKUP($B10,'הצעת מחיר כללית'!$B$5:$E$147,4,0)</f>
        <v>0</v>
      </c>
      <c r="F10" s="6">
        <v>1</v>
      </c>
      <c r="G10" s="24">
        <f t="shared" si="1"/>
        <v>0</v>
      </c>
      <c r="H10" s="50">
        <f t="shared" si="2"/>
        <v>0</v>
      </c>
    </row>
    <row r="11" spans="1:15" ht="30">
      <c r="A11" s="135"/>
      <c r="B11" s="62">
        <v>3.7</v>
      </c>
      <c r="C11" s="5" t="str">
        <f>VLOOKUP($B11,'הצעת מחיר כללית'!$B$5:$E$147,2,0)</f>
        <v>תיבת חיבורים לתקשורת מינ' 12 כניסות</v>
      </c>
      <c r="D11" s="5" t="str">
        <f>VLOOKUP($B11,'הצעת מחיר כללית'!$B$5:$E$147,3,0)</f>
        <v>תיבה אחת</v>
      </c>
      <c r="E11" s="56">
        <f>VLOOKUP($B11,'הצעת מחיר כללית'!$B$5:$E$147,4,0)</f>
        <v>0</v>
      </c>
      <c r="F11" s="6">
        <v>1</v>
      </c>
      <c r="G11" s="24">
        <f t="shared" si="1"/>
        <v>0</v>
      </c>
      <c r="H11" s="50">
        <f t="shared" si="2"/>
        <v>0</v>
      </c>
    </row>
    <row r="12" spans="1:15" ht="30">
      <c r="A12" s="135"/>
      <c r="B12" s="62">
        <v>3.9</v>
      </c>
      <c r="C12" s="5" t="str">
        <f>VLOOKUP($B12,'הצעת מחיר כללית'!$B$5:$E$147,2,0)</f>
        <v>מיקרופון עיפרון שולחני לפודיום נאומים</v>
      </c>
      <c r="D12" s="5" t="str">
        <f>VLOOKUP($B12,'הצעת מחיר כללית'!$B$5:$E$147,3,0)</f>
        <v>מיקרופון אחד</v>
      </c>
      <c r="E12" s="56">
        <f>VLOOKUP($B12,'הצעת מחיר כללית'!$B$5:$E$147,4,0)</f>
        <v>0</v>
      </c>
      <c r="F12" s="6">
        <v>2</v>
      </c>
      <c r="G12" s="24">
        <f t="shared" si="1"/>
        <v>0</v>
      </c>
      <c r="H12" s="50">
        <f t="shared" si="2"/>
        <v>0</v>
      </c>
    </row>
    <row r="13" spans="1:15">
      <c r="A13" s="135"/>
      <c r="B13" s="55" t="s">
        <v>198</v>
      </c>
      <c r="C13" s="5" t="str">
        <f>VLOOKUP($B13,'הצעת מחיר כללית'!$B$5:$E$147,2,0)</f>
        <v>מיקרופון דינאמי</v>
      </c>
      <c r="D13" s="5" t="str">
        <f>VLOOKUP($B13,'הצעת מחיר כללית'!$B$5:$E$147,3,0)</f>
        <v>מיקרופון אחד</v>
      </c>
      <c r="E13" s="56">
        <f>VLOOKUP($B13,'הצעת מחיר כללית'!$B$5:$E$147,4,0)</f>
        <v>0</v>
      </c>
      <c r="F13" s="6">
        <v>5</v>
      </c>
      <c r="G13" s="24">
        <f t="shared" si="1"/>
        <v>0</v>
      </c>
      <c r="H13" s="50">
        <f t="shared" si="2"/>
        <v>0</v>
      </c>
    </row>
    <row r="14" spans="1:15">
      <c r="A14" s="135"/>
      <c r="B14" s="55">
        <v>3.11</v>
      </c>
      <c r="C14" s="5" t="str">
        <f>VLOOKUP($B14,'הצעת מחיר כללית'!$B$5:$E$147,2,0)</f>
        <v>מיקרופון פורץ+מצבר</v>
      </c>
      <c r="D14" s="5" t="str">
        <f>VLOOKUP($B14,'הצעת מחיר כללית'!$B$5:$E$147,3,0)</f>
        <v>מיקרופון אחד</v>
      </c>
      <c r="E14" s="56">
        <f>VLOOKUP($B14,'הצעת מחיר כללית'!$B$5:$E$147,4,0)</f>
        <v>0</v>
      </c>
      <c r="F14" s="6">
        <v>1</v>
      </c>
      <c r="G14" s="24">
        <f t="shared" si="1"/>
        <v>0</v>
      </c>
      <c r="H14" s="50">
        <f t="shared" si="2"/>
        <v>0</v>
      </c>
    </row>
    <row r="15" spans="1:15">
      <c r="A15" s="135"/>
      <c r="B15" s="55">
        <v>3.16</v>
      </c>
      <c r="C15" s="5" t="str">
        <f>VLOOKUP($B15,'הצעת מחיר כללית'!$B$5:$E$147,2,0)</f>
        <v>מדונה</v>
      </c>
      <c r="D15" s="5" t="str">
        <f>VLOOKUP($B15,'הצעת מחיר כללית'!$B$5:$E$147,3,0)</f>
        <v>יחידה אחת</v>
      </c>
      <c r="E15" s="56">
        <f>VLOOKUP($B15,'הצעת מחיר כללית'!$B$5:$E$147,4,0)</f>
        <v>0</v>
      </c>
      <c r="F15" s="6">
        <v>1</v>
      </c>
      <c r="G15" s="24">
        <f t="shared" si="1"/>
        <v>0</v>
      </c>
      <c r="H15" s="50">
        <f t="shared" si="2"/>
        <v>0</v>
      </c>
    </row>
    <row r="16" spans="1:15">
      <c r="A16" s="135"/>
      <c r="B16" s="55">
        <v>3.17</v>
      </c>
      <c r="C16" s="5" t="str">
        <f>VLOOKUP($B16,'הצעת מחיר כללית'!$B$5:$E$147,2,0)</f>
        <v>חיבור לכלי נגינה</v>
      </c>
      <c r="D16" s="5" t="str">
        <f>VLOOKUP($B16,'הצעת מחיר כללית'!$B$5:$E$147,3,0)</f>
        <v>עד שלושה כלי נגינה</v>
      </c>
      <c r="E16" s="56">
        <f>VLOOKUP($B16,'הצעת מחיר כללית'!$B$5:$E$147,4,0)</f>
        <v>0</v>
      </c>
      <c r="F16" s="6">
        <v>1</v>
      </c>
      <c r="G16" s="24">
        <f t="shared" si="1"/>
        <v>0</v>
      </c>
      <c r="H16" s="50">
        <f t="shared" si="2"/>
        <v>0</v>
      </c>
    </row>
    <row r="17" spans="1:8" ht="45">
      <c r="A17" s="135"/>
      <c r="B17" s="55">
        <v>3.18</v>
      </c>
      <c r="C17" s="5" t="str">
        <f>VLOOKUP($B17,'הצעת מחיר כללית'!$B$5:$E$147,2,0)</f>
        <v>עמודים עם פנסים פנסי HMI לתאורת שטיפה, המתאימים לצילום טלוויזיה</v>
      </c>
      <c r="D17" s="5" t="str">
        <f>VLOOKUP($B17,'הצעת מחיר כללית'!$B$5:$E$147,3,0)</f>
        <v>עמוד  אחד</v>
      </c>
      <c r="E17" s="56">
        <f>VLOOKUP($B17,'הצעת מחיר כללית'!$B$5:$E$147,4,0)</f>
        <v>0</v>
      </c>
      <c r="F17" s="6">
        <v>2</v>
      </c>
      <c r="G17" s="24">
        <f t="shared" si="1"/>
        <v>0</v>
      </c>
      <c r="H17" s="50">
        <f t="shared" si="2"/>
        <v>0</v>
      </c>
    </row>
    <row r="18" spans="1:8" ht="45">
      <c r="A18" s="135"/>
      <c r="B18" s="55" t="s">
        <v>199</v>
      </c>
      <c r="C18" s="5" t="str">
        <f>VLOOKUP($B18,'הצעת מחיר כללית'!$B$5:$E$147,2,0)</f>
        <v>גנרטור גיבוי עד 100 KVA+ סולר + כבל 100 מ' + חיבורי חשמל</v>
      </c>
      <c r="D18" s="5" t="str">
        <f>VLOOKUP($B18,'הצעת מחיר כללית'!$B$5:$E$147,3,0)</f>
        <v>יום אחד</v>
      </c>
      <c r="E18" s="56">
        <f>VLOOKUP($B18,'הצעת מחיר כללית'!$B$5:$E$147,4,0)</f>
        <v>0</v>
      </c>
      <c r="F18" s="6">
        <v>1</v>
      </c>
      <c r="G18" s="24">
        <f t="shared" si="1"/>
        <v>0</v>
      </c>
      <c r="H18" s="50">
        <f t="shared" si="2"/>
        <v>0</v>
      </c>
    </row>
    <row r="19" spans="1:8">
      <c r="A19" s="134" t="s">
        <v>33</v>
      </c>
      <c r="B19" s="62">
        <v>4.0999999999999996</v>
      </c>
      <c r="C19" s="5" t="str">
        <f>VLOOKUP($B19,'הצעת מחיר כללית'!$B$5:$E$147,2,0)</f>
        <v>בקבוקי מים</v>
      </c>
      <c r="D19" s="5" t="str">
        <f>VLOOKUP($B19,'הצעת מחיר כללית'!$B$5:$E$147,3,0)</f>
        <v>בקבוק אחד</v>
      </c>
      <c r="E19" s="56">
        <f>VLOOKUP($B19,'הצעת מחיר כללית'!$B$5:$E$147,4,0)</f>
        <v>0</v>
      </c>
      <c r="F19" s="6">
        <v>500</v>
      </c>
      <c r="G19" s="24">
        <f t="shared" si="1"/>
        <v>0</v>
      </c>
      <c r="H19" s="50">
        <f t="shared" si="2"/>
        <v>0</v>
      </c>
    </row>
    <row r="20" spans="1:8">
      <c r="A20" s="135"/>
      <c r="B20" s="62">
        <v>4.2</v>
      </c>
      <c r="C20" s="5" t="str">
        <f>VLOOKUP($B20,'הצעת מחיר כללית'!$B$5:$E$147,2,0)</f>
        <v>גלגל זר פרחים</v>
      </c>
      <c r="D20" s="5" t="str">
        <f>VLOOKUP($B20,'הצעת מחיר כללית'!$B$5:$E$147,3,0)</f>
        <v>גלגל זר אחד</v>
      </c>
      <c r="E20" s="56">
        <f>VLOOKUP($B20,'הצעת מחיר כללית'!$B$5:$E$147,4,0)</f>
        <v>0</v>
      </c>
      <c r="F20" s="6">
        <v>10</v>
      </c>
      <c r="G20" s="24">
        <f t="shared" si="1"/>
        <v>0</v>
      </c>
      <c r="H20" s="50">
        <f t="shared" si="2"/>
        <v>0</v>
      </c>
    </row>
    <row r="21" spans="1:8">
      <c r="A21" s="136"/>
      <c r="B21" s="62">
        <v>4.3</v>
      </c>
      <c r="C21" s="5" t="str">
        <f>VLOOKUP($B21,'הצעת מחיר כללית'!$B$5:$E$147,2,0)</f>
        <v>סידורי פרחים - גובה 100 ס"מ</v>
      </c>
      <c r="D21" s="5" t="str">
        <f>VLOOKUP($B21,'הצעת מחיר כללית'!$B$5:$E$147,3,0)</f>
        <v>סידור פרחים אחד</v>
      </c>
      <c r="E21" s="56">
        <f>VLOOKUP($B21,'הצעת מחיר כללית'!$B$5:$E$147,4,0)</f>
        <v>0</v>
      </c>
      <c r="F21" s="6">
        <v>4</v>
      </c>
      <c r="G21" s="24">
        <f t="shared" si="1"/>
        <v>0</v>
      </c>
      <c r="H21" s="50">
        <f t="shared" si="2"/>
        <v>0</v>
      </c>
    </row>
    <row r="22" spans="1:8">
      <c r="A22" s="134" t="s">
        <v>39</v>
      </c>
      <c r="B22" s="62">
        <v>5.0999999999999996</v>
      </c>
      <c r="C22" s="5" t="str">
        <f>VLOOKUP($B22,'הצעת מחיר כללית'!$B$5:$E$147,2,0)</f>
        <v>מקלטי שמיעה</v>
      </c>
      <c r="D22" s="5" t="str">
        <f>VLOOKUP($B22,'הצעת מחיר כללית'!$B$5:$E$147,3,0)</f>
        <v>מקלט אחד</v>
      </c>
      <c r="E22" s="56">
        <f>VLOOKUP($B22,'הצעת מחיר כללית'!$B$5:$E$147,4,0)</f>
        <v>0</v>
      </c>
      <c r="F22" s="6">
        <v>30</v>
      </c>
      <c r="G22" s="24">
        <f t="shared" si="1"/>
        <v>0</v>
      </c>
      <c r="H22" s="50">
        <f t="shared" si="2"/>
        <v>0</v>
      </c>
    </row>
    <row r="23" spans="1:8">
      <c r="A23" s="135"/>
      <c r="B23" s="62">
        <v>5.2</v>
      </c>
      <c r="C23" s="5" t="str">
        <f>VLOOKUP($B23,'הצעת מחיר כללית'!$B$5:$E$147,2,0)</f>
        <v>אוזניות</v>
      </c>
      <c r="D23" s="5" t="str">
        <f>VLOOKUP($B23,'הצעת מחיר כללית'!$B$5:$E$147,3,0)</f>
        <v>זוג אחד</v>
      </c>
      <c r="E23" s="56">
        <f>VLOOKUP($B23,'הצעת מחיר כללית'!$B$5:$E$147,4,0)</f>
        <v>0</v>
      </c>
      <c r="F23" s="6">
        <v>20</v>
      </c>
      <c r="G23" s="24">
        <f t="shared" si="1"/>
        <v>0</v>
      </c>
      <c r="H23" s="50">
        <f t="shared" si="2"/>
        <v>0</v>
      </c>
    </row>
    <row r="24" spans="1:8">
      <c r="A24" s="135"/>
      <c r="B24" s="62">
        <v>5.3</v>
      </c>
      <c r="C24" s="5" t="str">
        <f>VLOOKUP($B24,'הצעת מחיר כללית'!$B$5:$E$147,2,0)</f>
        <v>לולאות השראה</v>
      </c>
      <c r="D24" s="5" t="str">
        <f>VLOOKUP($B24,'הצעת מחיר כללית'!$B$5:$E$147,3,0)</f>
        <v>לולאה אחת</v>
      </c>
      <c r="E24" s="56">
        <f>VLOOKUP($B24,'הצעת מחיר כללית'!$B$5:$E$147,4,0)</f>
        <v>0</v>
      </c>
      <c r="F24" s="6">
        <v>10</v>
      </c>
      <c r="G24" s="24">
        <f t="shared" si="1"/>
        <v>0</v>
      </c>
      <c r="H24" s="50">
        <f t="shared" si="2"/>
        <v>0</v>
      </c>
    </row>
    <row r="25" spans="1:8">
      <c r="A25" s="135"/>
      <c r="B25" s="62">
        <v>5.4</v>
      </c>
      <c r="C25" s="5" t="str">
        <f>VLOOKUP($B25,'הצעת מחיר כללית'!$B$5:$E$147,2,0)</f>
        <v xml:space="preserve">מערכת הכוונה קולית </v>
      </c>
      <c r="D25" s="5" t="str">
        <f>VLOOKUP($B25,'הצעת מחיר כללית'!$B$5:$E$147,3,0)</f>
        <v xml:space="preserve">מערכת אחת  </v>
      </c>
      <c r="E25" s="56">
        <f>VLOOKUP($B25,'הצעת מחיר כללית'!$B$5:$E$147,4,0)</f>
        <v>0</v>
      </c>
      <c r="F25" s="6">
        <v>1</v>
      </c>
      <c r="G25" s="24">
        <f t="shared" si="1"/>
        <v>0</v>
      </c>
      <c r="H25" s="50">
        <f t="shared" si="2"/>
        <v>0</v>
      </c>
    </row>
    <row r="26" spans="1:8" ht="30">
      <c r="A26" s="135"/>
      <c r="B26" s="62">
        <v>5.5</v>
      </c>
      <c r="C26" s="5" t="str">
        <f>VLOOKUP($B26,'הצעת מחיר כללית'!$B$5:$E$147,2,0)</f>
        <v>מסך פלזמה 50' לתמלול האירוע, על סטנד</v>
      </c>
      <c r="D26" s="5" t="str">
        <f>VLOOKUP($B26,'הצעת מחיר כללית'!$B$5:$E$147,3,0)</f>
        <v>מסך אחד</v>
      </c>
      <c r="E26" s="56">
        <f>VLOOKUP($B26,'הצעת מחיר כללית'!$B$5:$E$147,4,0)</f>
        <v>0</v>
      </c>
      <c r="F26" s="6">
        <v>2</v>
      </c>
      <c r="G26" s="24">
        <f t="shared" si="1"/>
        <v>0</v>
      </c>
      <c r="H26" s="50">
        <f t="shared" si="2"/>
        <v>0</v>
      </c>
    </row>
    <row r="27" spans="1:8" ht="30">
      <c r="A27" s="135"/>
      <c r="B27" s="62">
        <v>5.6</v>
      </c>
      <c r="C27" s="5" t="str">
        <f>VLOOKUP($B27,'הצעת מחיר כללית'!$B$5:$E$147,2,0)</f>
        <v>מחשב להקרנת הטקסט + מפעיל + מתמלל</v>
      </c>
      <c r="D27" s="5" t="str">
        <f>VLOOKUP($B27,'הצעת מחיר כללית'!$B$5:$E$147,3,0)</f>
        <v>מחשב אחד + מפעיל + מתמלל</v>
      </c>
      <c r="E27" s="56">
        <f>VLOOKUP($B27,'הצעת מחיר כללית'!$B$5:$E$147,4,0)</f>
        <v>0</v>
      </c>
      <c r="F27" s="6">
        <v>1</v>
      </c>
      <c r="G27" s="24">
        <f t="shared" si="1"/>
        <v>0</v>
      </c>
      <c r="H27" s="50">
        <f t="shared" si="2"/>
        <v>0</v>
      </c>
    </row>
    <row r="28" spans="1:8">
      <c r="A28" s="135"/>
      <c r="B28" s="62">
        <v>5.9</v>
      </c>
      <c r="C28" s="5" t="str">
        <f>VLOOKUP($B28,'הצעת מחיר כללית'!$B$5:$E$147,2,0)</f>
        <v>מערכת עזר לשמיעה</v>
      </c>
      <c r="D28" s="5" t="str">
        <f>VLOOKUP($B28,'הצעת מחיר כללית'!$B$5:$E$147,3,0)</f>
        <v>מערכת אחת</v>
      </c>
      <c r="E28" s="56">
        <f>VLOOKUP($B28,'הצעת מחיר כללית'!$B$5:$E$147,4,0)</f>
        <v>0</v>
      </c>
      <c r="F28" s="6">
        <v>1</v>
      </c>
      <c r="G28" s="24">
        <f t="shared" si="1"/>
        <v>0</v>
      </c>
      <c r="H28" s="50">
        <f t="shared" si="2"/>
        <v>0</v>
      </c>
    </row>
    <row r="29" spans="1:8">
      <c r="A29" s="135"/>
      <c r="B29" s="55" t="s">
        <v>201</v>
      </c>
      <c r="C29" s="5" t="str">
        <f>VLOOKUP($B29,'הצעת מחיר כללית'!$B$5:$E$147,2,0)</f>
        <v>טכנאי</v>
      </c>
      <c r="D29" s="5" t="str">
        <f>VLOOKUP($B29,'הצעת מחיר כללית'!$B$5:$E$147,3,0)</f>
        <v>טכנאי אחד</v>
      </c>
      <c r="E29" s="56">
        <f>VLOOKUP($B29,'הצעת מחיר כללית'!$B$5:$E$147,4,0)</f>
        <v>0</v>
      </c>
      <c r="F29" s="6">
        <v>1</v>
      </c>
      <c r="G29" s="24">
        <f t="shared" si="1"/>
        <v>0</v>
      </c>
      <c r="H29" s="50">
        <f t="shared" si="2"/>
        <v>0</v>
      </c>
    </row>
    <row r="30" spans="1:8">
      <c r="A30" s="135"/>
      <c r="B30" s="55">
        <v>5.1100000000000003</v>
      </c>
      <c r="C30" s="5" t="str">
        <f>VLOOKUP($B30,'הצעת מחיר כללית'!$B$5:$E$147,2,0)</f>
        <v>מושבים מותאמים</v>
      </c>
      <c r="D30" s="5" t="str">
        <f>VLOOKUP($B30,'הצעת מחיר כללית'!$B$5:$E$147,3,0)</f>
        <v>מושב אחד</v>
      </c>
      <c r="E30" s="56">
        <f>VLOOKUP($B30,'הצעת מחיר כללית'!$B$5:$E$147,4,0)</f>
        <v>0</v>
      </c>
      <c r="F30" s="6">
        <v>40</v>
      </c>
      <c r="G30" s="24">
        <f t="shared" si="1"/>
        <v>0</v>
      </c>
      <c r="H30" s="50">
        <f t="shared" si="2"/>
        <v>0</v>
      </c>
    </row>
    <row r="31" spans="1:8">
      <c r="A31" s="135"/>
      <c r="B31" s="55">
        <v>5.12</v>
      </c>
      <c r="C31" s="5" t="str">
        <f>VLOOKUP($B31,'הצעת מחיר כללית'!$B$5:$E$147,2,0)</f>
        <v>שילוט הכוונה</v>
      </c>
      <c r="D31" s="5" t="str">
        <f>VLOOKUP($B31,'הצעת מחיר כללית'!$B$5:$E$147,3,0)</f>
        <v>למתחם כולו</v>
      </c>
      <c r="E31" s="56">
        <f>VLOOKUP($B31,'הצעת מחיר כללית'!$B$5:$E$147,4,0)</f>
        <v>0</v>
      </c>
      <c r="F31" s="6">
        <v>1</v>
      </c>
      <c r="G31" s="24">
        <f t="shared" si="1"/>
        <v>0</v>
      </c>
      <c r="H31" s="50">
        <f t="shared" si="2"/>
        <v>0</v>
      </c>
    </row>
    <row r="32" spans="1:8">
      <c r="A32" s="135"/>
      <c r="B32" s="55">
        <v>5.13</v>
      </c>
      <c r="C32" s="5" t="str">
        <f>VLOOKUP($B32,'הצעת מחיר כללית'!$B$5:$E$147,2,0)</f>
        <v>תרגום לשפת הסימנים</v>
      </c>
      <c r="D32" s="5" t="str">
        <f>VLOOKUP($B32,'הצעת מחיר כללית'!$B$5:$E$147,3,0)</f>
        <v>מתרגם אחד</v>
      </c>
      <c r="E32" s="56">
        <f>VLOOKUP($B32,'הצעת מחיר כללית'!$B$5:$E$147,4,0)</f>
        <v>0</v>
      </c>
      <c r="F32" s="6">
        <v>1</v>
      </c>
      <c r="G32" s="24">
        <f t="shared" si="1"/>
        <v>0</v>
      </c>
      <c r="H32" s="50">
        <f t="shared" si="2"/>
        <v>0</v>
      </c>
    </row>
    <row r="33" spans="1:8">
      <c r="A33" s="134" t="s">
        <v>59</v>
      </c>
      <c r="B33" s="62">
        <v>6.3</v>
      </c>
      <c r="C33" s="5" t="str">
        <f>VLOOKUP($B33,'הצעת מחיר כללית'!$B$5:$E$147,2,0)</f>
        <v>דגלי לאום על מוטות (6 מ')</v>
      </c>
      <c r="D33" s="5" t="str">
        <f>VLOOKUP($B33,'הצעת מחיר כללית'!$B$5:$E$147,3,0)</f>
        <v>דגל על מוט</v>
      </c>
      <c r="E33" s="56">
        <f>VLOOKUP($B33,'הצעת מחיר כללית'!$B$5:$E$147,4,0)</f>
        <v>0</v>
      </c>
      <c r="F33" s="6">
        <v>10</v>
      </c>
      <c r="G33" s="24">
        <f t="shared" si="1"/>
        <v>0</v>
      </c>
      <c r="H33" s="50">
        <f t="shared" si="2"/>
        <v>0</v>
      </c>
    </row>
    <row r="34" spans="1:8" ht="45">
      <c r="A34" s="135"/>
      <c r="B34" s="62" t="s">
        <v>267</v>
      </c>
      <c r="C34" s="5" t="str">
        <f>VLOOKUP($B34,'הצעת מחיר כללית'!$B$5:$E$147,2,0)</f>
        <v>במה 2.44X6.10 גובה 30 ס"מ עם 2 מדרגות, כיסוי בד מסביב</v>
      </c>
      <c r="D34" s="5" t="str">
        <f>VLOOKUP($B34,'הצעת מחיר כללית'!$B$5:$E$147,3,0)</f>
        <v>מחיר למטר</v>
      </c>
      <c r="E34" s="56">
        <f>VLOOKUP($B34,'הצעת מחיר כללית'!$B$5:$E$147,4,0)</f>
        <v>0</v>
      </c>
      <c r="F34" s="6">
        <v>14.88</v>
      </c>
      <c r="G34" s="24">
        <f t="shared" si="1"/>
        <v>0</v>
      </c>
      <c r="H34" s="50">
        <f t="shared" si="2"/>
        <v>0</v>
      </c>
    </row>
    <row r="35" spans="1:8" ht="45">
      <c r="A35" s="135"/>
      <c r="B35" s="62">
        <v>6.7</v>
      </c>
      <c r="C35" s="5" t="str">
        <f>VLOOKUP($B35,'הצעת מחיר כללית'!$B$5:$E$147,2,0)</f>
        <v>שושנות דגלים (כל שושונה כוללת 5 תרנים עד 3 מטר + דגלים לתרנים)</v>
      </c>
      <c r="D35" s="5" t="str">
        <f>VLOOKUP($B35,'הצעת מחיר כללית'!$B$5:$E$147,3,0)</f>
        <v>שושנה אחת</v>
      </c>
      <c r="E35" s="56">
        <f>VLOOKUP($B35,'הצעת מחיר כללית'!$B$5:$E$147,4,0)</f>
        <v>0</v>
      </c>
      <c r="F35" s="6">
        <v>1</v>
      </c>
      <c r="G35" s="24">
        <f t="shared" si="1"/>
        <v>0</v>
      </c>
      <c r="H35" s="50">
        <f t="shared" si="2"/>
        <v>0</v>
      </c>
    </row>
    <row r="36" spans="1:8">
      <c r="A36" s="135"/>
      <c r="B36" s="62">
        <v>6.9</v>
      </c>
      <c r="C36" s="5" t="str">
        <f>VLOOKUP($B36,'הצעת מחיר כללית'!$B$5:$E$147,2,0)</f>
        <v>כסאות פלסטיק (אזוקים)</v>
      </c>
      <c r="D36" s="5" t="str">
        <f>VLOOKUP($B36,'הצעת מחיר כללית'!$B$5:$E$147,3,0)</f>
        <v>כסא אחד</v>
      </c>
      <c r="E36" s="56">
        <f>VLOOKUP($B36,'הצעת מחיר כללית'!$B$5:$E$147,4,0)</f>
        <v>0</v>
      </c>
      <c r="F36" s="6">
        <v>400</v>
      </c>
      <c r="G36" s="24">
        <f t="shared" si="1"/>
        <v>0</v>
      </c>
      <c r="H36" s="50">
        <f t="shared" si="2"/>
        <v>0</v>
      </c>
    </row>
    <row r="37" spans="1:8" ht="30">
      <c r="A37" s="135"/>
      <c r="B37" s="55">
        <v>6.16</v>
      </c>
      <c r="C37" s="5" t="str">
        <f>VLOOKUP($B37,'הצעת מחיר כללית'!$B$5:$E$147,2,0)</f>
        <v>הצללה (כולל משקולות במקרה הצורך)</v>
      </c>
      <c r="D37" s="5"/>
      <c r="E37" s="56">
        <f>VLOOKUP($B37,'הצעת מחיר כללית'!$B$5:$E$147,4,0)</f>
        <v>0</v>
      </c>
      <c r="F37" s="6">
        <v>1</v>
      </c>
      <c r="G37" s="24">
        <f t="shared" si="1"/>
        <v>0</v>
      </c>
      <c r="H37" s="50">
        <f t="shared" si="2"/>
        <v>0</v>
      </c>
    </row>
    <row r="38" spans="1:8">
      <c r="A38" s="135"/>
      <c r="B38" s="55">
        <v>6.21</v>
      </c>
      <c r="C38" s="5" t="str">
        <f>VLOOKUP($B38,'הצעת מחיר כללית'!$B$5:$E$147,2,0)</f>
        <v>מהנדס קונסטרוקציה</v>
      </c>
      <c r="D38" s="5" t="str">
        <f>VLOOKUP($B38,'הצעת מחיר כללית'!$B$5:$E$147,3,0)</f>
        <v>כלל האירוע</v>
      </c>
      <c r="E38" s="56">
        <f>VLOOKUP($B38,'הצעת מחיר כללית'!$B$5:$E$147,4,0)</f>
        <v>0</v>
      </c>
      <c r="F38" s="6">
        <v>1</v>
      </c>
      <c r="G38" s="24">
        <f t="shared" ref="G38:G52" si="3">E38*F38</f>
        <v>0</v>
      </c>
      <c r="H38" s="50">
        <f t="shared" ref="H38:H52" si="4">G38*$O$1</f>
        <v>0</v>
      </c>
    </row>
    <row r="39" spans="1:8">
      <c r="A39" s="136"/>
      <c r="B39" s="55">
        <v>6.22</v>
      </c>
      <c r="C39" s="5" t="str">
        <f>VLOOKUP($B39,'הצעת מחיר כללית'!$B$5:$E$147,2,0)</f>
        <v>מנהל/ממונה בטיחות</v>
      </c>
      <c r="D39" s="5" t="str">
        <f>VLOOKUP($B39,'הצעת מחיר כללית'!$B$5:$E$147,3,0)</f>
        <v>כלל האירוע</v>
      </c>
      <c r="E39" s="56">
        <f>VLOOKUP($B39,'הצעת מחיר כללית'!$B$5:$E$147,4,0)</f>
        <v>0</v>
      </c>
      <c r="F39" s="6">
        <v>1</v>
      </c>
      <c r="G39" s="24">
        <f t="shared" si="3"/>
        <v>0</v>
      </c>
      <c r="H39" s="50">
        <f t="shared" si="4"/>
        <v>0</v>
      </c>
    </row>
    <row r="40" spans="1:8" ht="30">
      <c r="A40" s="23" t="s">
        <v>85</v>
      </c>
      <c r="B40" s="62">
        <v>7.1</v>
      </c>
      <c r="C40" s="5" t="str">
        <f>VLOOKUP($B40,'הצעת מחיר כללית'!$B$5:$E$147,2,0)</f>
        <v>מנחה מקצועי (כולל אש"ל ונסיעות)</v>
      </c>
      <c r="D40" s="5" t="str">
        <f>VLOOKUP($B40,'הצעת מחיר כללית'!$B$5:$E$147,3,0)</f>
        <v>אירוע מלא (כולל חזרה)</v>
      </c>
      <c r="E40" s="56">
        <f>VLOOKUP($B40,'הצעת מחיר כללית'!$B$5:$E$147,4,0)</f>
        <v>0</v>
      </c>
      <c r="F40" s="6">
        <v>1</v>
      </c>
      <c r="G40" s="24">
        <f t="shared" si="3"/>
        <v>0</v>
      </c>
      <c r="H40" s="50">
        <f t="shared" si="4"/>
        <v>0</v>
      </c>
    </row>
    <row r="41" spans="1:8">
      <c r="A41" s="104" t="s">
        <v>88</v>
      </c>
      <c r="B41" s="62">
        <v>8.1</v>
      </c>
      <c r="C41" s="5" t="str">
        <f>VLOOKUP($B41,'הצעת מחיר כללית'!$B$5:$E$147,2,0)</f>
        <v>אמבולנס רגיל</v>
      </c>
      <c r="D41" s="5" t="str">
        <f>VLOOKUP($B41,'הצעת מחיר כללית'!$B$5:$E$147,3,0)</f>
        <v>אמבולנס + צוות</v>
      </c>
      <c r="E41" s="56">
        <f>VLOOKUP($B41,'הצעת מחיר כללית'!$B$5:$E$147,4,0)</f>
        <v>0</v>
      </c>
      <c r="F41" s="6">
        <v>1</v>
      </c>
      <c r="G41" s="24">
        <f t="shared" si="3"/>
        <v>0</v>
      </c>
      <c r="H41" s="50">
        <f t="shared" si="4"/>
        <v>0</v>
      </c>
    </row>
    <row r="42" spans="1:8" ht="30">
      <c r="A42" s="23" t="s">
        <v>91</v>
      </c>
      <c r="B42" s="62">
        <v>9.1</v>
      </c>
      <c r="C42" s="5" t="str">
        <f>VLOOKUP($B42,'הצעת מחיר כללית'!$B$5:$E$147,2,0)</f>
        <v>קוליסות PVC לטקס 1.10X2.20 + רגל</v>
      </c>
      <c r="D42" s="5" t="str">
        <f>VLOOKUP($B42,'הצעת מחיר כללית'!$B$5:$E$147,3,0)</f>
        <v>קוליסה אחת</v>
      </c>
      <c r="E42" s="56">
        <f>VLOOKUP($B42,'הצעת מחיר כללית'!$B$5:$E$147,4,0)</f>
        <v>0</v>
      </c>
      <c r="F42" s="6">
        <v>2</v>
      </c>
      <c r="G42" s="24">
        <f t="shared" si="3"/>
        <v>0</v>
      </c>
      <c r="H42" s="50">
        <f t="shared" si="4"/>
        <v>0</v>
      </c>
    </row>
    <row r="43" spans="1:8">
      <c r="A43" s="134" t="s">
        <v>98</v>
      </c>
      <c r="B43" s="62">
        <v>11.1</v>
      </c>
      <c r="C43" s="5" t="str">
        <f>VLOOKUP($B43,'הצעת מחיר כללית'!$B$5:$E$147,2,0)</f>
        <v>צילום האירוע</v>
      </c>
      <c r="D43" s="5" t="str">
        <f>VLOOKUP($B43,'הצעת מחיר כללית'!$B$5:$E$147,3,0)</f>
        <v>חצי יום עבודה</v>
      </c>
      <c r="E43" s="56">
        <f>VLOOKUP($B43,'הצעת מחיר כללית'!$B$5:$E$147,4,0)</f>
        <v>0</v>
      </c>
      <c r="F43" s="6">
        <v>1</v>
      </c>
      <c r="G43" s="24">
        <f t="shared" si="3"/>
        <v>0</v>
      </c>
      <c r="H43" s="50">
        <f t="shared" si="4"/>
        <v>0</v>
      </c>
    </row>
    <row r="44" spans="1:8">
      <c r="A44" s="135"/>
      <c r="B44" s="62">
        <v>11.2</v>
      </c>
      <c r="C44" s="5" t="str">
        <f>VLOOKUP($B44,'הצעת מחיר כללית'!$B$5:$E$147,2,0)</f>
        <v>תמונות 18X13</v>
      </c>
      <c r="D44" s="5" t="str">
        <f>VLOOKUP($B44,'הצעת מחיר כללית'!$B$5:$E$147,3,0)</f>
        <v>תמונה אחת</v>
      </c>
      <c r="E44" s="56">
        <f>VLOOKUP($B44,'הצעת מחיר כללית'!$B$5:$E$147,4,0)</f>
        <v>0</v>
      </c>
      <c r="F44" s="6">
        <v>90</v>
      </c>
      <c r="G44" s="24">
        <f t="shared" si="3"/>
        <v>0</v>
      </c>
      <c r="H44" s="50">
        <f t="shared" si="4"/>
        <v>0</v>
      </c>
    </row>
    <row r="45" spans="1:8">
      <c r="A45" s="135"/>
      <c r="B45" s="62">
        <v>11.3</v>
      </c>
      <c r="C45" s="5" t="str">
        <f>VLOOKUP($B45,'הצעת מחיר כללית'!$B$5:$E$147,2,0)</f>
        <v>כל התמונות על CD</v>
      </c>
      <c r="D45" s="5" t="str">
        <f>VLOOKUP($B45,'הצעת מחיר כללית'!$B$5:$E$147,3,0)</f>
        <v>CD אחד</v>
      </c>
      <c r="E45" s="56">
        <f>VLOOKUP($B45,'הצעת מחיר כללית'!$B$5:$E$147,4,0)</f>
        <v>0</v>
      </c>
      <c r="F45" s="6">
        <v>1</v>
      </c>
      <c r="G45" s="24">
        <f t="shared" si="3"/>
        <v>0</v>
      </c>
      <c r="H45" s="50">
        <f t="shared" si="4"/>
        <v>0</v>
      </c>
    </row>
    <row r="46" spans="1:8">
      <c r="A46" s="135"/>
      <c r="B46" s="62">
        <v>11.4</v>
      </c>
      <c r="C46" s="5" t="str">
        <f>VLOOKUP($B46,'הצעת מחיר כללית'!$B$5:$E$147,2,0)</f>
        <v>כל התמונות על DOK</v>
      </c>
      <c r="D46" s="5" t="str">
        <f>VLOOKUP($B46,'הצעת מחיר כללית'!$B$5:$E$147,3,0)</f>
        <v>DOK אחד</v>
      </c>
      <c r="E46" s="56">
        <f>VLOOKUP($B46,'הצעת מחיר כללית'!$B$5:$E$147,4,0)</f>
        <v>0</v>
      </c>
      <c r="F46" s="6">
        <v>1</v>
      </c>
      <c r="G46" s="24">
        <f t="shared" si="3"/>
        <v>0</v>
      </c>
      <c r="H46" s="50">
        <f t="shared" si="4"/>
        <v>0</v>
      </c>
    </row>
    <row r="47" spans="1:8">
      <c r="A47" s="135"/>
      <c r="B47" s="62">
        <v>11.5</v>
      </c>
      <c r="C47" s="5" t="str">
        <f>VLOOKUP($B47,'הצעת מחיר כללית'!$B$5:$E$147,2,0)</f>
        <v>אלבום מסכם</v>
      </c>
      <c r="D47" s="5" t="str">
        <f>VLOOKUP($B47,'הצעת מחיר כללית'!$B$5:$E$147,3,0)</f>
        <v>אלבום</v>
      </c>
      <c r="E47" s="56">
        <f>VLOOKUP($B47,'הצעת מחיר כללית'!$B$5:$E$147,4,0)</f>
        <v>0</v>
      </c>
      <c r="F47" s="6">
        <v>1</v>
      </c>
      <c r="G47" s="24">
        <f t="shared" si="3"/>
        <v>0</v>
      </c>
      <c r="H47" s="50">
        <f t="shared" si="4"/>
        <v>0</v>
      </c>
    </row>
    <row r="48" spans="1:8">
      <c r="A48" s="136"/>
      <c r="B48" s="62">
        <v>11.6</v>
      </c>
      <c r="C48" s="5" t="str">
        <f>VLOOKUP($B48,'הצעת מחיר כללית'!$B$5:$E$147,2,0)</f>
        <v>גיבוי בענן לכל התמונות</v>
      </c>
      <c r="D48" s="5">
        <f>VLOOKUP($B48,'הצעת מחיר כללית'!$B$5:$E$147,3,0)</f>
        <v>0</v>
      </c>
      <c r="E48" s="56">
        <f>VLOOKUP($B48,'הצעת מחיר כללית'!$B$5:$E$147,4,0)</f>
        <v>0</v>
      </c>
      <c r="F48" s="6">
        <v>1</v>
      </c>
      <c r="G48" s="24">
        <f t="shared" si="3"/>
        <v>0</v>
      </c>
      <c r="H48" s="50">
        <f t="shared" si="4"/>
        <v>0</v>
      </c>
    </row>
    <row r="49" spans="1:8" ht="30">
      <c r="A49" s="23" t="s">
        <v>123</v>
      </c>
      <c r="B49" s="62">
        <v>14.1</v>
      </c>
      <c r="C49" s="5" t="str">
        <f>VLOOKUP($B49,'הצעת מחיר כללית'!$B$5:$E$147,2,0)</f>
        <v>הזמנות</v>
      </c>
      <c r="D49" s="5" t="str">
        <f>VLOOKUP($B49,'הצעת מחיר כללית'!$B$5:$E$147,3,0)</f>
        <v>הדפסת הזמנה אחת - עד 1,000 יחידות</v>
      </c>
      <c r="E49" s="56">
        <f>VLOOKUP($B49,'הצעת מחיר כללית'!$B$5:$E$147,4,0)</f>
        <v>0</v>
      </c>
      <c r="F49" s="6">
        <v>800</v>
      </c>
      <c r="G49" s="24">
        <f t="shared" si="3"/>
        <v>0</v>
      </c>
      <c r="H49" s="50">
        <f t="shared" si="4"/>
        <v>0</v>
      </c>
    </row>
    <row r="50" spans="1:8">
      <c r="A50" s="23" t="s">
        <v>125</v>
      </c>
      <c r="B50" s="62">
        <v>15.1</v>
      </c>
      <c r="C50" s="5">
        <f>VLOOKUP($B50,'הצעת מחיר כללית'!$B$5:$E$147,2,0)</f>
        <v>0</v>
      </c>
      <c r="D50" s="5">
        <f>VLOOKUP($B50,'הצעת מחיר כללית'!$B$5:$E$147,3,0)</f>
        <v>0</v>
      </c>
      <c r="E50" s="56">
        <f>VLOOKUP($B50,'הצעת מחיר כללית'!$B$5:$E$147,4,0)</f>
        <v>0</v>
      </c>
      <c r="F50" s="6">
        <f t="shared" ref="F50:F52" si="5">E50*$R$1</f>
        <v>0</v>
      </c>
      <c r="G50" s="24">
        <f t="shared" si="3"/>
        <v>0</v>
      </c>
      <c r="H50" s="50">
        <f t="shared" si="4"/>
        <v>0</v>
      </c>
    </row>
    <row r="51" spans="1:8">
      <c r="A51" s="23" t="s">
        <v>126</v>
      </c>
      <c r="B51" s="62">
        <v>15.2</v>
      </c>
      <c r="C51" s="5">
        <f>VLOOKUP($B51,'הצעת מחיר כללית'!$B$5:$E$147,2,0)</f>
        <v>0</v>
      </c>
      <c r="D51" s="5">
        <f>VLOOKUP($B51,'הצעת מחיר כללית'!$B$5:$E$147,3,0)</f>
        <v>0</v>
      </c>
      <c r="E51" s="56">
        <f>VLOOKUP($B51,'הצעת מחיר כללית'!$B$5:$E$147,4,0)</f>
        <v>0</v>
      </c>
      <c r="F51" s="6">
        <f t="shared" si="5"/>
        <v>0</v>
      </c>
      <c r="G51" s="24">
        <f t="shared" si="3"/>
        <v>0</v>
      </c>
      <c r="H51" s="50">
        <f t="shared" si="4"/>
        <v>0</v>
      </c>
    </row>
    <row r="52" spans="1:8">
      <c r="A52" s="23" t="s">
        <v>127</v>
      </c>
      <c r="B52" s="62">
        <v>15.3</v>
      </c>
      <c r="C52" s="5">
        <f>VLOOKUP($B52,'הצעת מחיר כללית'!$B$5:$E$147,2,0)</f>
        <v>0</v>
      </c>
      <c r="D52" s="5">
        <f>VLOOKUP($B52,'הצעת מחיר כללית'!$B$5:$E$147,3,0)</f>
        <v>0</v>
      </c>
      <c r="E52" s="56">
        <f>VLOOKUP($B52,'הצעת מחיר כללית'!$B$5:$E$147,4,0)</f>
        <v>0</v>
      </c>
      <c r="F52" s="6">
        <f t="shared" si="5"/>
        <v>0</v>
      </c>
      <c r="G52" s="24">
        <f t="shared" si="3"/>
        <v>0</v>
      </c>
      <c r="H52" s="50">
        <f t="shared" si="4"/>
        <v>0</v>
      </c>
    </row>
    <row r="53" spans="1:8">
      <c r="A53" s="143" t="s">
        <v>165</v>
      </c>
      <c r="B53" s="144"/>
      <c r="C53" s="144"/>
      <c r="D53" s="144"/>
      <c r="E53" s="32"/>
      <c r="F53" s="31"/>
      <c r="G53" s="32"/>
      <c r="H53" s="51"/>
    </row>
    <row r="54" spans="1:8" ht="32.25" customHeight="1">
      <c r="A54" s="30" t="s">
        <v>165</v>
      </c>
      <c r="B54" s="62">
        <f>'הצעת מחיר כללית'!B152</f>
        <v>16.399999999999999</v>
      </c>
      <c r="C54" s="124" t="str">
        <f>'הצעת מחיר כללית'!C152:D152</f>
        <v xml:space="preserve">טקס האזכרה הממלכתי לחללי העפלה </v>
      </c>
      <c r="D54" s="129" t="e">
        <f>VLOOKUP($B54,'הצעת מחיר כללית'!$B$5:$E$147,2,0)</f>
        <v>#N/A</v>
      </c>
      <c r="E54" s="48">
        <f>'הצעת מחיר כללית'!E152</f>
        <v>0</v>
      </c>
      <c r="F54" s="6">
        <v>1</v>
      </c>
      <c r="G54" s="27">
        <f>E54*F54</f>
        <v>0</v>
      </c>
      <c r="H54" s="50">
        <f t="shared" ref="H54" si="6">G54*$O$1</f>
        <v>0</v>
      </c>
    </row>
    <row r="55" spans="1:8">
      <c r="A55" s="33"/>
      <c r="B55" s="34"/>
      <c r="C55" s="35"/>
      <c r="D55" s="35"/>
      <c r="E55" s="35"/>
      <c r="F55" s="35"/>
      <c r="G55" s="35"/>
      <c r="H55" s="52"/>
    </row>
    <row r="56" spans="1:8" ht="19.5" thickBot="1">
      <c r="A56" s="36"/>
      <c r="B56" s="37"/>
      <c r="C56" s="41" t="s">
        <v>183</v>
      </c>
      <c r="D56" s="41"/>
      <c r="E56" s="38"/>
      <c r="F56" s="41"/>
      <c r="G56" s="38">
        <f>SUM(G5:G54)</f>
        <v>0</v>
      </c>
      <c r="H56" s="38">
        <f>SUM(H5:H54)</f>
        <v>0</v>
      </c>
    </row>
  </sheetData>
  <sheetProtection algorithmName="SHA-512" hashValue="gg3GAlRSDspg1hvBjvkW9cQyL4eTZCcRjKUrPapM4A4HbXv7ZscoCVdnCvGtKvMqVlXCqUskn85qvTpc0zbhHA==" saltValue="uWhulqve9rbnlOQoywh0bA==" spinCount="100000" sheet="1" objects="1" scenarios="1" selectLockedCells="1" selectUnlockedCells="1"/>
  <customSheetViews>
    <customSheetView guid="{CE1E4322-1EE4-4098-9E3A-81EDCF2F55CC}" topLeftCell="A10">
      <selection activeCell="B31" sqref="A31:XFD31"/>
      <pageMargins left="0.7" right="0.7" top="0.75" bottom="0.75" header="0.3" footer="0.3"/>
      <pageSetup orientation="portrait" r:id="rId1"/>
    </customSheetView>
  </customSheetViews>
  <mergeCells count="7">
    <mergeCell ref="C54:D54"/>
    <mergeCell ref="A53:D53"/>
    <mergeCell ref="A33:A39"/>
    <mergeCell ref="A43:A48"/>
    <mergeCell ref="A7:A18"/>
    <mergeCell ref="A19:A21"/>
    <mergeCell ref="A22:A32"/>
  </mergeCells>
  <pageMargins left="0.7" right="0.7" top="0.75" bottom="0.75" header="0.3" footer="0.3"/>
  <pageSetup orientation="portrait" r:id="rId2"/>
  <ignoredErrors>
    <ignoredError sqref="B13 B1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rightToLeft="1" workbookViewId="0">
      <selection activeCell="E61" sqref="E61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64" customWidth="1"/>
    <col min="6" max="6" width="12" style="10" customWidth="1"/>
    <col min="7" max="7" width="16.625" style="10" customWidth="1"/>
    <col min="8" max="8" width="16" style="10" customWidth="1"/>
    <col min="9" max="16384" width="9" style="10"/>
  </cols>
  <sheetData>
    <row r="1" spans="1:15">
      <c r="A1" s="39" t="s">
        <v>212</v>
      </c>
      <c r="O1" s="10">
        <v>1.17</v>
      </c>
    </row>
    <row r="2" spans="1:15">
      <c r="A2" s="40" t="s">
        <v>213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 s="1" customFormat="1" ht="15">
      <c r="A5" s="23" t="s">
        <v>3</v>
      </c>
      <c r="B5" s="4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 t="shared" ref="G5" si="0">E5*F5</f>
        <v>0</v>
      </c>
      <c r="H5" s="50">
        <f>G5*$O$1</f>
        <v>0</v>
      </c>
    </row>
    <row r="6" spans="1:15" ht="30" customHeight="1">
      <c r="A6" s="23" t="s">
        <v>6</v>
      </c>
      <c r="B6" s="54">
        <v>2.1</v>
      </c>
      <c r="C6" s="5" t="str">
        <f>VLOOKUP($B6,'הצעת מחיר כללית'!$B$5:$E$147,2,0)</f>
        <v>בודק חשמל סוג 3</v>
      </c>
      <c r="D6" s="5" t="str">
        <f>VLOOKUP($B6,'הצעת מחיר כללית'!$B$5:$E$147,3,0)</f>
        <v>הגעת בודק - עד שתי הגעות לאירוע</v>
      </c>
      <c r="E6" s="66">
        <f>VLOOKUP($B6,'הצעת מחיר כללית'!$B$5:$E$147,4,0)</f>
        <v>0</v>
      </c>
      <c r="F6" s="6">
        <v>1</v>
      </c>
      <c r="G6" s="24">
        <f t="shared" ref="G6:G37" si="1">E6*F6</f>
        <v>0</v>
      </c>
      <c r="H6" s="50">
        <f t="shared" ref="H6:H37" si="2">G6*$O$1</f>
        <v>0</v>
      </c>
    </row>
    <row r="7" spans="1:15">
      <c r="A7" s="134" t="s">
        <v>8</v>
      </c>
      <c r="B7" s="44">
        <v>3.1</v>
      </c>
      <c r="C7" s="5" t="str">
        <f>VLOOKUP($B7,'הצעת מחיר כללית'!$B$5:$E$147,2,0)</f>
        <v>הגברה לקהל</v>
      </c>
      <c r="D7" s="5" t="str">
        <f>VLOOKUP($B7,'הצעת מחיר כללית'!$B$5:$E$147,3,0)</f>
        <v>הגברה לעד - 500 איש</v>
      </c>
      <c r="E7" s="66">
        <f>VLOOKUP($B7,'הצעת מחיר כללית'!$B$5:$E$147,4,0)</f>
        <v>0</v>
      </c>
      <c r="F7" s="6">
        <v>1</v>
      </c>
      <c r="G7" s="24">
        <f t="shared" si="1"/>
        <v>0</v>
      </c>
      <c r="H7" s="50">
        <f t="shared" si="2"/>
        <v>0</v>
      </c>
    </row>
    <row r="8" spans="1:15">
      <c r="A8" s="135"/>
      <c r="B8" s="44">
        <v>3.4</v>
      </c>
      <c r="C8" s="5" t="str">
        <f>VLOOKUP($B8,'הצעת מחיר כללית'!$B$5:$E$147,2,0)</f>
        <v>מיקרופון מנחה שולחני</v>
      </c>
      <c r="D8" s="5" t="str">
        <f>VLOOKUP($B8,'הצעת מחיר כללית'!$B$5:$E$147,3,0)</f>
        <v>מיקרופון אחד</v>
      </c>
      <c r="E8" s="66">
        <f>VLOOKUP($B8,'הצעת מחיר כללית'!$B$5:$E$147,4,0)</f>
        <v>0</v>
      </c>
      <c r="F8" s="6">
        <v>2</v>
      </c>
      <c r="G8" s="24">
        <f t="shared" si="1"/>
        <v>0</v>
      </c>
      <c r="H8" s="50">
        <f t="shared" si="2"/>
        <v>0</v>
      </c>
    </row>
    <row r="9" spans="1:15">
      <c r="A9" s="135"/>
      <c r="B9" s="44">
        <v>3.5</v>
      </c>
      <c r="C9" s="5" t="str">
        <f>VLOOKUP($B9,'הצעת מחיר כללית'!$B$5:$E$147,2,0)</f>
        <v>CD למוזיקה</v>
      </c>
      <c r="D9" s="5" t="str">
        <f>VLOOKUP($B9,'הצעת מחיר כללית'!$B$5:$E$147,3,0)</f>
        <v>CD אחד</v>
      </c>
      <c r="E9" s="66">
        <f>VLOOKUP($B9,'הצעת מחיר כללית'!$B$5:$E$147,4,0)</f>
        <v>0</v>
      </c>
      <c r="F9" s="6">
        <v>1</v>
      </c>
      <c r="G9" s="24">
        <f t="shared" si="1"/>
        <v>0</v>
      </c>
      <c r="H9" s="50">
        <f t="shared" si="2"/>
        <v>0</v>
      </c>
    </row>
    <row r="10" spans="1:15">
      <c r="A10" s="135"/>
      <c r="B10" s="44">
        <v>3.6</v>
      </c>
      <c r="C10" s="5" t="str">
        <f>VLOOKUP($B10,'הצעת מחיר כללית'!$B$5:$E$147,2,0)</f>
        <v>סטנדים</v>
      </c>
      <c r="D10" s="5" t="str">
        <f>VLOOKUP($B10,'הצעת מחיר כללית'!$B$5:$E$147,3,0)</f>
        <v>לכל מיקרופון</v>
      </c>
      <c r="E10" s="66">
        <f>VLOOKUP($B10,'הצעת מחיר כללית'!$B$5:$E$147,4,0)</f>
        <v>0</v>
      </c>
      <c r="F10" s="6">
        <v>1</v>
      </c>
      <c r="G10" s="24">
        <f t="shared" si="1"/>
        <v>0</v>
      </c>
      <c r="H10" s="50">
        <f t="shared" si="2"/>
        <v>0</v>
      </c>
    </row>
    <row r="11" spans="1:15" ht="30">
      <c r="A11" s="135"/>
      <c r="B11" s="44">
        <v>3.7</v>
      </c>
      <c r="C11" s="5" t="str">
        <f>VLOOKUP($B11,'הצעת מחיר כללית'!$B$5:$E$147,2,0)</f>
        <v>תיבת חיבורים לתקשורת מינ' 12 כניסות</v>
      </c>
      <c r="D11" s="5" t="str">
        <f>VLOOKUP($B11,'הצעת מחיר כללית'!$B$5:$E$147,3,0)</f>
        <v>תיבה אחת</v>
      </c>
      <c r="E11" s="66">
        <f>VLOOKUP($B11,'הצעת מחיר כללית'!$B$5:$E$147,4,0)</f>
        <v>0</v>
      </c>
      <c r="F11" s="6">
        <v>1</v>
      </c>
      <c r="G11" s="24">
        <f t="shared" si="1"/>
        <v>0</v>
      </c>
      <c r="H11" s="50">
        <f t="shared" si="2"/>
        <v>0</v>
      </c>
    </row>
    <row r="12" spans="1:15" ht="30">
      <c r="A12" s="135"/>
      <c r="B12" s="44">
        <v>3.9</v>
      </c>
      <c r="C12" s="5" t="str">
        <f>VLOOKUP($B12,'הצעת מחיר כללית'!$B$5:$E$147,2,0)</f>
        <v>מיקרופון עיפרון שולחני לפודיום נאומים</v>
      </c>
      <c r="D12" s="5" t="str">
        <f>VLOOKUP($B12,'הצעת מחיר כללית'!$B$5:$E$147,3,0)</f>
        <v>מיקרופון אחד</v>
      </c>
      <c r="E12" s="66">
        <f>VLOOKUP($B12,'הצעת מחיר כללית'!$B$5:$E$147,4,0)</f>
        <v>0</v>
      </c>
      <c r="F12" s="6">
        <v>2</v>
      </c>
      <c r="G12" s="24">
        <f t="shared" si="1"/>
        <v>0</v>
      </c>
      <c r="H12" s="50">
        <f t="shared" si="2"/>
        <v>0</v>
      </c>
    </row>
    <row r="13" spans="1:15">
      <c r="A13" s="135"/>
      <c r="B13" s="44" t="s">
        <v>198</v>
      </c>
      <c r="C13" s="5" t="str">
        <f>VLOOKUP($B13,'הצעת מחיר כללית'!$B$5:$E$147,2,0)</f>
        <v>מיקרופון דינאמי</v>
      </c>
      <c r="D13" s="5" t="str">
        <f>VLOOKUP($B13,'הצעת מחיר כללית'!$B$5:$E$147,3,0)</f>
        <v>מיקרופון אחד</v>
      </c>
      <c r="E13" s="66">
        <f>VLOOKUP($B13,'הצעת מחיר כללית'!$B$5:$E$147,4,0)</f>
        <v>0</v>
      </c>
      <c r="F13" s="6">
        <v>1</v>
      </c>
      <c r="G13" s="24">
        <f t="shared" si="1"/>
        <v>0</v>
      </c>
      <c r="H13" s="50">
        <f t="shared" si="2"/>
        <v>0</v>
      </c>
    </row>
    <row r="14" spans="1:15">
      <c r="A14" s="135"/>
      <c r="B14" s="44">
        <v>3.11</v>
      </c>
      <c r="C14" s="5" t="str">
        <f>VLOOKUP($B14,'הצעת מחיר כללית'!$B$5:$E$147,2,0)</f>
        <v>מיקרופון פורץ+מצבר</v>
      </c>
      <c r="D14" s="5" t="str">
        <f>VLOOKUP($B14,'הצעת מחיר כללית'!$B$5:$E$147,3,0)</f>
        <v>מיקרופון אחד</v>
      </c>
      <c r="E14" s="66">
        <f>VLOOKUP($B14,'הצעת מחיר כללית'!$B$5:$E$147,4,0)</f>
        <v>0</v>
      </c>
      <c r="F14" s="6">
        <v>1</v>
      </c>
      <c r="G14" s="24">
        <f t="shared" si="1"/>
        <v>0</v>
      </c>
      <c r="H14" s="50">
        <f t="shared" si="2"/>
        <v>0</v>
      </c>
    </row>
    <row r="15" spans="1:15" ht="30">
      <c r="A15" s="135"/>
      <c r="B15" s="44">
        <v>3.12</v>
      </c>
      <c r="C15" s="5" t="str">
        <f>VLOOKUP($B15,'הצעת מחיר כללית'!$B$5:$E$147,2,0)</f>
        <v>מיקרופון על סטנד למפקד משמר כבוד</v>
      </c>
      <c r="D15" s="5" t="str">
        <f>VLOOKUP($B15,'הצעת מחיר כללית'!$B$5:$E$147,3,0)</f>
        <v>מיקרופון אחד</v>
      </c>
      <c r="E15" s="66">
        <f>VLOOKUP($B15,'הצעת מחיר כללית'!$B$5:$E$147,4,0)</f>
        <v>0</v>
      </c>
      <c r="F15" s="6">
        <v>1</v>
      </c>
      <c r="G15" s="24">
        <f t="shared" si="1"/>
        <v>0</v>
      </c>
      <c r="H15" s="50">
        <f t="shared" si="2"/>
        <v>0</v>
      </c>
    </row>
    <row r="16" spans="1:15">
      <c r="A16" s="135"/>
      <c r="B16" s="44">
        <v>3.16</v>
      </c>
      <c r="C16" s="5" t="str">
        <f>VLOOKUP($B16,'הצעת מחיר כללית'!$B$5:$E$147,2,0)</f>
        <v>מדונה</v>
      </c>
      <c r="D16" s="5" t="str">
        <f>VLOOKUP($B16,'הצעת מחיר כללית'!$B$5:$E$147,3,0)</f>
        <v>יחידה אחת</v>
      </c>
      <c r="E16" s="66">
        <f>VLOOKUP($B16,'הצעת מחיר כללית'!$B$5:$E$147,4,0)</f>
        <v>0</v>
      </c>
      <c r="F16" s="6">
        <v>1</v>
      </c>
      <c r="G16" s="24">
        <f t="shared" si="1"/>
        <v>0</v>
      </c>
      <c r="H16" s="50">
        <f t="shared" si="2"/>
        <v>0</v>
      </c>
    </row>
    <row r="17" spans="1:8">
      <c r="A17" s="135"/>
      <c r="B17" s="44">
        <v>3.17</v>
      </c>
      <c r="C17" s="5" t="str">
        <f>VLOOKUP($B17,'הצעת מחיר כללית'!$B$5:$E$147,2,0)</f>
        <v>חיבור לכלי נגינה</v>
      </c>
      <c r="D17" s="5" t="str">
        <f>VLOOKUP($B17,'הצעת מחיר כללית'!$B$5:$E$147,3,0)</f>
        <v>עד שלושה כלי נגינה</v>
      </c>
      <c r="E17" s="66">
        <f>VLOOKUP($B17,'הצעת מחיר כללית'!$B$5:$E$147,4,0)</f>
        <v>0</v>
      </c>
      <c r="F17" s="6">
        <v>1</v>
      </c>
      <c r="G17" s="24">
        <f t="shared" si="1"/>
        <v>0</v>
      </c>
      <c r="H17" s="50">
        <f t="shared" si="2"/>
        <v>0</v>
      </c>
    </row>
    <row r="18" spans="1:8" ht="45">
      <c r="A18" s="135"/>
      <c r="B18" s="44">
        <v>3.18</v>
      </c>
      <c r="C18" s="5" t="str">
        <f>VLOOKUP($B18,'הצעת מחיר כללית'!$B$5:$E$147,2,0)</f>
        <v>עמודים עם פנסים פנסי HMI לתאורת שטיפה, המתאימים לצילום טלוויזיה</v>
      </c>
      <c r="D18" s="5" t="str">
        <f>VLOOKUP($B18,'הצעת מחיר כללית'!$B$5:$E$147,3,0)</f>
        <v>עמוד  אחד</v>
      </c>
      <c r="E18" s="66">
        <f>VLOOKUP($B18,'הצעת מחיר כללית'!$B$5:$E$147,4,0)</f>
        <v>0</v>
      </c>
      <c r="F18" s="6">
        <v>2</v>
      </c>
      <c r="G18" s="24">
        <f t="shared" si="1"/>
        <v>0</v>
      </c>
      <c r="H18" s="50">
        <f t="shared" si="2"/>
        <v>0</v>
      </c>
    </row>
    <row r="19" spans="1:8" ht="30">
      <c r="A19" s="135"/>
      <c r="B19" s="44">
        <v>3.19</v>
      </c>
      <c r="C19" s="5" t="str">
        <f>VLOOKUP($B19,'הצעת מחיר כללית'!$B$5:$E$147,2,0)</f>
        <v>גנרטור עד 250 KVA+ סולר + כבל 100 מ' + חיבורי חשמל</v>
      </c>
      <c r="D19" s="5" t="str">
        <f>VLOOKUP($B19,'הצעת מחיר כללית'!$B$5:$E$147,3,0)</f>
        <v>יום אחד</v>
      </c>
      <c r="E19" s="66">
        <f>VLOOKUP($B19,'הצעת מחיר כללית'!$B$5:$E$147,4,0)</f>
        <v>0</v>
      </c>
      <c r="F19" s="6">
        <v>1</v>
      </c>
      <c r="G19" s="24">
        <f t="shared" si="1"/>
        <v>0</v>
      </c>
      <c r="H19" s="50">
        <f t="shared" si="2"/>
        <v>0</v>
      </c>
    </row>
    <row r="20" spans="1:8">
      <c r="A20" s="136"/>
      <c r="B20" s="44">
        <v>3.33</v>
      </c>
      <c r="C20" s="5" t="str">
        <f>VLOOKUP($B20,'הצעת מחיר כללית'!$B$5:$E$147,2,0)</f>
        <v>מיקרופונים להרכב מוסיקלי</v>
      </c>
      <c r="D20" s="5" t="str">
        <f>VLOOKUP($B20,'הצעת מחיר כללית'!$B$5:$E$147,3,0)</f>
        <v>מיקרופון אחד</v>
      </c>
      <c r="E20" s="66">
        <f>VLOOKUP($B20,'הצעת מחיר כללית'!$B$5:$E$147,4,0)</f>
        <v>0</v>
      </c>
      <c r="F20" s="6">
        <v>5</v>
      </c>
      <c r="G20" s="24">
        <f t="shared" si="1"/>
        <v>0</v>
      </c>
      <c r="H20" s="50">
        <f t="shared" si="2"/>
        <v>0</v>
      </c>
    </row>
    <row r="21" spans="1:8">
      <c r="A21" s="23" t="s">
        <v>33</v>
      </c>
      <c r="B21" s="44">
        <v>4.0999999999999996</v>
      </c>
      <c r="C21" s="5" t="str">
        <f>VLOOKUP($B21,'הצעת מחיר כללית'!$B$5:$E$147,2,0)</f>
        <v>בקבוקי מים</v>
      </c>
      <c r="D21" s="5" t="str">
        <f>VLOOKUP($B21,'הצעת מחיר כללית'!$B$5:$E$147,3,0)</f>
        <v>בקבוק אחד</v>
      </c>
      <c r="E21" s="66">
        <f>VLOOKUP($B21,'הצעת מחיר כללית'!$B$5:$E$147,4,0)</f>
        <v>0</v>
      </c>
      <c r="F21" s="6">
        <v>700</v>
      </c>
      <c r="G21" s="24">
        <f t="shared" si="1"/>
        <v>0</v>
      </c>
      <c r="H21" s="50">
        <f t="shared" si="2"/>
        <v>0</v>
      </c>
    </row>
    <row r="22" spans="1:8">
      <c r="A22" s="23"/>
      <c r="B22" s="44">
        <v>4.2</v>
      </c>
      <c r="C22" s="5" t="str">
        <f>VLOOKUP($B22,'הצעת מחיר כללית'!$B$5:$E$147,2,0)</f>
        <v>גלגל זר פרחים</v>
      </c>
      <c r="D22" s="5" t="str">
        <f>VLOOKUP($B22,'הצעת מחיר כללית'!$B$5:$E$147,3,0)</f>
        <v>גלגל זר אחד</v>
      </c>
      <c r="E22" s="66">
        <f>VLOOKUP($B22,'הצעת מחיר כללית'!$B$5:$E$147,4,0)</f>
        <v>0</v>
      </c>
      <c r="F22" s="6">
        <v>12</v>
      </c>
      <c r="G22" s="24">
        <f t="shared" si="1"/>
        <v>0</v>
      </c>
      <c r="H22" s="50">
        <f t="shared" si="2"/>
        <v>0</v>
      </c>
    </row>
    <row r="23" spans="1:8">
      <c r="A23" s="23"/>
      <c r="B23" s="44">
        <v>4.3</v>
      </c>
      <c r="C23" s="5" t="str">
        <f>VLOOKUP($B23,'הצעת מחיר כללית'!$B$5:$E$147,2,0)</f>
        <v>סידורי פרחים - גובה 100 ס"מ</v>
      </c>
      <c r="D23" s="5" t="str">
        <f>VLOOKUP($B23,'הצעת מחיר כללית'!$B$5:$E$147,3,0)</f>
        <v>סידור פרחים אחד</v>
      </c>
      <c r="E23" s="66">
        <f>VLOOKUP($B23,'הצעת מחיר כללית'!$B$5:$E$147,4,0)</f>
        <v>0</v>
      </c>
      <c r="F23" s="6">
        <v>5</v>
      </c>
      <c r="G23" s="24">
        <f t="shared" si="1"/>
        <v>0</v>
      </c>
      <c r="H23" s="50">
        <f t="shared" si="2"/>
        <v>0</v>
      </c>
    </row>
    <row r="24" spans="1:8">
      <c r="A24" s="134" t="s">
        <v>39</v>
      </c>
      <c r="B24" s="44">
        <v>5.0999999999999996</v>
      </c>
      <c r="C24" s="5" t="str">
        <f>VLOOKUP($B24,'הצעת מחיר כללית'!$B$5:$E$147,2,0)</f>
        <v>מקלטי שמיעה</v>
      </c>
      <c r="D24" s="5" t="str">
        <f>VLOOKUP($B24,'הצעת מחיר כללית'!$B$5:$E$147,3,0)</f>
        <v>מקלט אחד</v>
      </c>
      <c r="E24" s="66">
        <f>VLOOKUP($B24,'הצעת מחיר כללית'!$B$5:$E$147,4,0)</f>
        <v>0</v>
      </c>
      <c r="F24" s="6">
        <v>30</v>
      </c>
      <c r="G24" s="24">
        <f t="shared" si="1"/>
        <v>0</v>
      </c>
      <c r="H24" s="50">
        <f t="shared" si="2"/>
        <v>0</v>
      </c>
    </row>
    <row r="25" spans="1:8">
      <c r="A25" s="135"/>
      <c r="B25" s="44">
        <v>5.2</v>
      </c>
      <c r="C25" s="5" t="str">
        <f>VLOOKUP($B25,'הצעת מחיר כללית'!$B$5:$E$147,2,0)</f>
        <v>אוזניות</v>
      </c>
      <c r="D25" s="5" t="str">
        <f>VLOOKUP($B25,'הצעת מחיר כללית'!$B$5:$E$147,3,0)</f>
        <v>זוג אחד</v>
      </c>
      <c r="E25" s="66">
        <f>VLOOKUP($B25,'הצעת מחיר כללית'!$B$5:$E$147,4,0)</f>
        <v>0</v>
      </c>
      <c r="F25" s="6">
        <v>20</v>
      </c>
      <c r="G25" s="24">
        <f t="shared" si="1"/>
        <v>0</v>
      </c>
      <c r="H25" s="50">
        <f t="shared" si="2"/>
        <v>0</v>
      </c>
    </row>
    <row r="26" spans="1:8">
      <c r="A26" s="135"/>
      <c r="B26" s="44">
        <v>5.3</v>
      </c>
      <c r="C26" s="5" t="str">
        <f>VLOOKUP($B26,'הצעת מחיר כללית'!$B$5:$E$147,2,0)</f>
        <v>לולאות השראה</v>
      </c>
      <c r="D26" s="5" t="str">
        <f>VLOOKUP($B26,'הצעת מחיר כללית'!$B$5:$E$147,3,0)</f>
        <v>לולאה אחת</v>
      </c>
      <c r="E26" s="66">
        <f>VLOOKUP($B26,'הצעת מחיר כללית'!$B$5:$E$147,4,0)</f>
        <v>0</v>
      </c>
      <c r="F26" s="6">
        <v>10</v>
      </c>
      <c r="G26" s="24">
        <f t="shared" si="1"/>
        <v>0</v>
      </c>
      <c r="H26" s="50">
        <f t="shared" si="2"/>
        <v>0</v>
      </c>
    </row>
    <row r="27" spans="1:8">
      <c r="A27" s="135"/>
      <c r="B27" s="44">
        <v>5.4</v>
      </c>
      <c r="C27" s="5" t="str">
        <f>VLOOKUP($B27,'הצעת מחיר כללית'!$B$5:$E$147,2,0)</f>
        <v xml:space="preserve">מערכת הכוונה קולית </v>
      </c>
      <c r="D27" s="5" t="str">
        <f>VLOOKUP($B27,'הצעת מחיר כללית'!$B$5:$E$147,3,0)</f>
        <v xml:space="preserve">מערכת אחת  </v>
      </c>
      <c r="E27" s="66">
        <f>VLOOKUP($B27,'הצעת מחיר כללית'!$B$5:$E$147,4,0)</f>
        <v>0</v>
      </c>
      <c r="F27" s="6">
        <v>1</v>
      </c>
      <c r="G27" s="24">
        <f t="shared" si="1"/>
        <v>0</v>
      </c>
      <c r="H27" s="50">
        <f t="shared" si="2"/>
        <v>0</v>
      </c>
    </row>
    <row r="28" spans="1:8" ht="30">
      <c r="A28" s="135"/>
      <c r="B28" s="44">
        <v>5.5</v>
      </c>
      <c r="C28" s="5" t="str">
        <f>VLOOKUP($B28,'הצעת מחיר כללית'!$B$5:$E$147,2,0)</f>
        <v>מסך פלזמה 50' לתמלול האירוע, על סטנד</v>
      </c>
      <c r="D28" s="5" t="str">
        <f>VLOOKUP($B28,'הצעת מחיר כללית'!$B$5:$E$147,3,0)</f>
        <v>מסך אחד</v>
      </c>
      <c r="E28" s="66">
        <f>VLOOKUP($B28,'הצעת מחיר כללית'!$B$5:$E$147,4,0)</f>
        <v>0</v>
      </c>
      <c r="F28" s="6">
        <v>1</v>
      </c>
      <c r="G28" s="24">
        <f t="shared" si="1"/>
        <v>0</v>
      </c>
      <c r="H28" s="50">
        <f t="shared" si="2"/>
        <v>0</v>
      </c>
    </row>
    <row r="29" spans="1:8" ht="30">
      <c r="A29" s="135"/>
      <c r="B29" s="44">
        <v>5.6</v>
      </c>
      <c r="C29" s="5" t="str">
        <f>VLOOKUP($B29,'הצעת מחיר כללית'!$B$5:$E$147,2,0)</f>
        <v>מחשב להקרנת הטקסט + מפעיל + מתמלל</v>
      </c>
      <c r="D29" s="5" t="str">
        <f>VLOOKUP($B29,'הצעת מחיר כללית'!$B$5:$E$147,3,0)</f>
        <v>מחשב אחד + מפעיל + מתמלל</v>
      </c>
      <c r="E29" s="66">
        <f>VLOOKUP($B29,'הצעת מחיר כללית'!$B$5:$E$147,4,0)</f>
        <v>0</v>
      </c>
      <c r="F29" s="6">
        <v>1</v>
      </c>
      <c r="G29" s="24">
        <f t="shared" si="1"/>
        <v>0</v>
      </c>
      <c r="H29" s="50">
        <f t="shared" si="2"/>
        <v>0</v>
      </c>
    </row>
    <row r="30" spans="1:8">
      <c r="A30" s="135"/>
      <c r="B30" s="44">
        <v>5.9</v>
      </c>
      <c r="C30" s="5" t="str">
        <f>VLOOKUP($B30,'הצעת מחיר כללית'!$B$5:$E$147,2,0)</f>
        <v>מערכת עזר לשמיעה</v>
      </c>
      <c r="D30" s="5" t="str">
        <f>VLOOKUP($B30,'הצעת מחיר כללית'!$B$5:$E$147,3,0)</f>
        <v>מערכת אחת</v>
      </c>
      <c r="E30" s="66">
        <f>VLOOKUP($B30,'הצעת מחיר כללית'!$B$5:$E$147,4,0)</f>
        <v>0</v>
      </c>
      <c r="F30" s="6">
        <v>1</v>
      </c>
      <c r="G30" s="24">
        <f t="shared" si="1"/>
        <v>0</v>
      </c>
      <c r="H30" s="50">
        <f t="shared" si="2"/>
        <v>0</v>
      </c>
    </row>
    <row r="31" spans="1:8">
      <c r="A31" s="135"/>
      <c r="B31" s="44" t="s">
        <v>201</v>
      </c>
      <c r="C31" s="5" t="str">
        <f>VLOOKUP($B31,'הצעת מחיר כללית'!$B$5:$E$147,2,0)</f>
        <v>טכנאי</v>
      </c>
      <c r="D31" s="5" t="str">
        <f>VLOOKUP($B31,'הצעת מחיר כללית'!$B$5:$E$147,3,0)</f>
        <v>טכנאי אחד</v>
      </c>
      <c r="E31" s="66">
        <f>VLOOKUP($B31,'הצעת מחיר כללית'!$B$5:$E$147,4,0)</f>
        <v>0</v>
      </c>
      <c r="F31" s="6">
        <v>1</v>
      </c>
      <c r="G31" s="24">
        <f t="shared" si="1"/>
        <v>0</v>
      </c>
      <c r="H31" s="50">
        <f t="shared" si="2"/>
        <v>0</v>
      </c>
    </row>
    <row r="32" spans="1:8">
      <c r="A32" s="135"/>
      <c r="B32" s="44">
        <v>5.1100000000000003</v>
      </c>
      <c r="C32" s="5" t="str">
        <f>VLOOKUP($B32,'הצעת מחיר כללית'!$B$5:$E$147,2,0)</f>
        <v>מושבים מותאמים</v>
      </c>
      <c r="D32" s="5" t="str">
        <f>VLOOKUP($B32,'הצעת מחיר כללית'!$B$5:$E$147,3,0)</f>
        <v>מושב אחד</v>
      </c>
      <c r="E32" s="66">
        <f>VLOOKUP($B32,'הצעת מחיר כללית'!$B$5:$E$147,4,0)</f>
        <v>0</v>
      </c>
      <c r="F32" s="6">
        <v>50</v>
      </c>
      <c r="G32" s="24">
        <f t="shared" si="1"/>
        <v>0</v>
      </c>
      <c r="H32" s="50">
        <f t="shared" si="2"/>
        <v>0</v>
      </c>
    </row>
    <row r="33" spans="1:8">
      <c r="A33" s="135"/>
      <c r="B33" s="44">
        <v>5.12</v>
      </c>
      <c r="C33" s="5" t="str">
        <f>VLOOKUP($B33,'הצעת מחיר כללית'!$B$5:$E$147,2,0)</f>
        <v>שילוט הכוונה</v>
      </c>
      <c r="D33" s="5" t="str">
        <f>VLOOKUP($B33,'הצעת מחיר כללית'!$B$5:$E$147,3,0)</f>
        <v>למתחם כולו</v>
      </c>
      <c r="E33" s="66">
        <f>VLOOKUP($B33,'הצעת מחיר כללית'!$B$5:$E$147,4,0)</f>
        <v>0</v>
      </c>
      <c r="F33" s="6">
        <v>1</v>
      </c>
      <c r="G33" s="24">
        <f t="shared" si="1"/>
        <v>0</v>
      </c>
      <c r="H33" s="50">
        <f t="shared" si="2"/>
        <v>0</v>
      </c>
    </row>
    <row r="34" spans="1:8">
      <c r="A34" s="135"/>
      <c r="B34" s="44">
        <v>5.13</v>
      </c>
      <c r="C34" s="5" t="str">
        <f>VLOOKUP($B34,'הצעת מחיר כללית'!$B$5:$E$147,2,0)</f>
        <v>תרגום לשפת הסימנים</v>
      </c>
      <c r="D34" s="5" t="str">
        <f>VLOOKUP($B34,'הצעת מחיר כללית'!$B$5:$E$147,3,0)</f>
        <v>מתרגם אחד</v>
      </c>
      <c r="E34" s="66">
        <f>VLOOKUP($B34,'הצעת מחיר כללית'!$B$5:$E$147,4,0)</f>
        <v>0</v>
      </c>
      <c r="F34" s="6">
        <v>1</v>
      </c>
      <c r="G34" s="24">
        <f t="shared" si="1"/>
        <v>0</v>
      </c>
      <c r="H34" s="50">
        <f t="shared" si="2"/>
        <v>0</v>
      </c>
    </row>
    <row r="35" spans="1:8">
      <c r="A35" s="134" t="s">
        <v>59</v>
      </c>
      <c r="B35" s="44">
        <v>6.3</v>
      </c>
      <c r="C35" s="5" t="str">
        <f>VLOOKUP($B35,'הצעת מחיר כללית'!$B$5:$E$147,2,0)</f>
        <v>דגלי לאום על מוטות (6 מ')</v>
      </c>
      <c r="D35" s="5" t="str">
        <f>VLOOKUP($B35,'הצעת מחיר כללית'!$B$5:$E$147,3,0)</f>
        <v>דגל על מוט</v>
      </c>
      <c r="E35" s="66">
        <f>VLOOKUP($B35,'הצעת מחיר כללית'!$B$5:$E$147,4,0)</f>
        <v>0</v>
      </c>
      <c r="F35" s="6">
        <v>40</v>
      </c>
      <c r="G35" s="24">
        <f t="shared" si="1"/>
        <v>0</v>
      </c>
      <c r="H35" s="50">
        <f t="shared" si="2"/>
        <v>0</v>
      </c>
    </row>
    <row r="36" spans="1:8" ht="45">
      <c r="A36" s="135"/>
      <c r="B36" s="44">
        <v>6.7</v>
      </c>
      <c r="C36" s="5" t="str">
        <f>VLOOKUP($B36,'הצעת מחיר כללית'!$B$5:$E$147,2,0)</f>
        <v>שושנות דגלים (כל שושונה כוללת 5 תרנים עד 3 מטר + דגלים לתרנים)</v>
      </c>
      <c r="D36" s="5" t="str">
        <f>VLOOKUP($B36,'הצעת מחיר כללית'!$B$5:$E$147,3,0)</f>
        <v>שושנה אחת</v>
      </c>
      <c r="E36" s="66">
        <f>VLOOKUP($B36,'הצעת מחיר כללית'!$B$5:$E$147,4,0)</f>
        <v>0</v>
      </c>
      <c r="F36" s="6">
        <v>2</v>
      </c>
      <c r="G36" s="24">
        <f t="shared" si="1"/>
        <v>0</v>
      </c>
      <c r="H36" s="50">
        <f t="shared" si="2"/>
        <v>0</v>
      </c>
    </row>
    <row r="37" spans="1:8">
      <c r="A37" s="135"/>
      <c r="B37" s="44">
        <v>6.9</v>
      </c>
      <c r="C37" s="5" t="str">
        <f>VLOOKUP($B37,'הצעת מחיר כללית'!$B$5:$E$147,2,0)</f>
        <v>כסאות פלסטיק (אזוקים)</v>
      </c>
      <c r="D37" s="5" t="str">
        <f>VLOOKUP($B37,'הצעת מחיר כללית'!$B$5:$E$147,3,0)</f>
        <v>כסא אחד</v>
      </c>
      <c r="E37" s="66">
        <f>VLOOKUP($B37,'הצעת מחיר כללית'!$B$5:$E$147,4,0)</f>
        <v>0</v>
      </c>
      <c r="F37" s="6">
        <v>500</v>
      </c>
      <c r="G37" s="24">
        <f t="shared" si="1"/>
        <v>0</v>
      </c>
      <c r="H37" s="50">
        <f t="shared" si="2"/>
        <v>0</v>
      </c>
    </row>
    <row r="38" spans="1:8">
      <c r="A38" s="135"/>
      <c r="B38" s="44">
        <v>6.13</v>
      </c>
      <c r="C38" s="5" t="str">
        <f>VLOOKUP($B38,'הצעת מחיר כללית'!$B$5:$E$147,2,0)</f>
        <v>מחסומים (2 מ')</v>
      </c>
      <c r="D38" s="5" t="str">
        <f>VLOOKUP($B38,'הצעת מחיר כללית'!$B$5:$E$147,3,0)</f>
        <v>מחסום אחד</v>
      </c>
      <c r="E38" s="66">
        <f>VLOOKUP($B38,'הצעת מחיר כללית'!$B$5:$E$147,4,0)</f>
        <v>0</v>
      </c>
      <c r="F38" s="6">
        <v>10</v>
      </c>
      <c r="G38" s="24">
        <f t="shared" ref="G38:G59" si="3">E38*F38</f>
        <v>0</v>
      </c>
      <c r="H38" s="50">
        <f t="shared" ref="H38:H59" si="4">G38*$O$1</f>
        <v>0</v>
      </c>
    </row>
    <row r="39" spans="1:8" ht="30">
      <c r="A39" s="135"/>
      <c r="B39" s="44">
        <v>6.16</v>
      </c>
      <c r="C39" s="5" t="str">
        <f>VLOOKUP($B39,'הצעת מחיר כללית'!$B$5:$E$147,2,0)</f>
        <v>הצללה (כולל משקולות במקרה הצורך)</v>
      </c>
      <c r="D39" s="5"/>
      <c r="E39" s="66">
        <f>VLOOKUP($B39,'הצעת מחיר כללית'!$B$5:$E$147,4,0)</f>
        <v>0</v>
      </c>
      <c r="F39" s="6">
        <v>1</v>
      </c>
      <c r="G39" s="24">
        <f t="shared" si="3"/>
        <v>0</v>
      </c>
      <c r="H39" s="50">
        <f t="shared" si="4"/>
        <v>0</v>
      </c>
    </row>
    <row r="40" spans="1:8">
      <c r="A40" s="135"/>
      <c r="B40" s="44">
        <v>6.21</v>
      </c>
      <c r="C40" s="5" t="str">
        <f>VLOOKUP($B40,'הצעת מחיר כללית'!$B$5:$E$147,2,0)</f>
        <v>מהנדס קונסטרוקציה</v>
      </c>
      <c r="D40" s="5" t="str">
        <f>VLOOKUP($B40,'הצעת מחיר כללית'!$B$5:$E$147,3,0)</f>
        <v>כלל האירוע</v>
      </c>
      <c r="E40" s="66">
        <f>VLOOKUP($B40,'הצעת מחיר כללית'!$B$5:$E$147,4,0)</f>
        <v>0</v>
      </c>
      <c r="F40" s="6">
        <v>1</v>
      </c>
      <c r="G40" s="24">
        <f t="shared" si="3"/>
        <v>0</v>
      </c>
      <c r="H40" s="50">
        <f t="shared" si="4"/>
        <v>0</v>
      </c>
    </row>
    <row r="41" spans="1:8">
      <c r="A41" s="136"/>
      <c r="B41" s="44">
        <v>6.22</v>
      </c>
      <c r="C41" s="5" t="str">
        <f>VLOOKUP($B41,'הצעת מחיר כללית'!$B$5:$E$147,2,0)</f>
        <v>מנהל/ממונה בטיחות</v>
      </c>
      <c r="D41" s="5" t="str">
        <f>VLOOKUP($B41,'הצעת מחיר כללית'!$B$5:$E$147,3,0)</f>
        <v>כלל האירוע</v>
      </c>
      <c r="E41" s="66">
        <f>VLOOKUP($B41,'הצעת מחיר כללית'!$B$5:$E$147,4,0)</f>
        <v>0</v>
      </c>
      <c r="F41" s="6">
        <v>1</v>
      </c>
      <c r="G41" s="24">
        <f t="shared" si="3"/>
        <v>0</v>
      </c>
      <c r="H41" s="50">
        <f t="shared" si="4"/>
        <v>0</v>
      </c>
    </row>
    <row r="42" spans="1:8" ht="30">
      <c r="A42" s="23" t="s">
        <v>85</v>
      </c>
      <c r="B42" s="44">
        <v>7.1</v>
      </c>
      <c r="C42" s="5" t="str">
        <f>VLOOKUP($B42,'הצעת מחיר כללית'!$B$5:$E$147,2,0)</f>
        <v>מנחה מקצועי (כולל אש"ל ונסיעות)</v>
      </c>
      <c r="D42" s="5" t="str">
        <f>VLOOKUP($B42,'הצעת מחיר כללית'!$B$5:$E$147,3,0)</f>
        <v>אירוע מלא (כולל חזרה)</v>
      </c>
      <c r="E42" s="66">
        <f>VLOOKUP($B42,'הצעת מחיר כללית'!$B$5:$E$147,4,0)</f>
        <v>0</v>
      </c>
      <c r="F42" s="6">
        <v>1</v>
      </c>
      <c r="G42" s="24">
        <f t="shared" si="3"/>
        <v>0</v>
      </c>
      <c r="H42" s="50">
        <f t="shared" si="4"/>
        <v>0</v>
      </c>
    </row>
    <row r="43" spans="1:8">
      <c r="A43" s="23" t="s">
        <v>88</v>
      </c>
      <c r="B43" s="44">
        <v>8.1</v>
      </c>
      <c r="C43" s="5" t="str">
        <f>VLOOKUP($B43,'הצעת מחיר כללית'!$B$5:$E$147,2,0)</f>
        <v>אמבולנס רגיל</v>
      </c>
      <c r="D43" s="5" t="str">
        <f>VLOOKUP($B43,'הצעת מחיר כללית'!$B$5:$E$147,3,0)</f>
        <v>אמבולנס + צוות</v>
      </c>
      <c r="E43" s="66">
        <f>VLOOKUP($B43,'הצעת מחיר כללית'!$B$5:$E$147,4,0)</f>
        <v>0</v>
      </c>
      <c r="F43" s="6">
        <v>1</v>
      </c>
      <c r="G43" s="24">
        <f t="shared" si="3"/>
        <v>0</v>
      </c>
      <c r="H43" s="50">
        <f t="shared" si="4"/>
        <v>0</v>
      </c>
    </row>
    <row r="44" spans="1:8" ht="30">
      <c r="A44" s="23" t="s">
        <v>91</v>
      </c>
      <c r="B44" s="44">
        <v>9.1</v>
      </c>
      <c r="C44" s="5" t="str">
        <f>VLOOKUP($B44,'הצעת מחיר כללית'!$B$5:$E$147,2,0)</f>
        <v>קוליסות PVC לטקס 1.10X2.20 + רגל</v>
      </c>
      <c r="D44" s="5" t="str">
        <f>VLOOKUP($B44,'הצעת מחיר כללית'!$B$5:$E$147,3,0)</f>
        <v>קוליסה אחת</v>
      </c>
      <c r="E44" s="66">
        <f>VLOOKUP($B44,'הצעת מחיר כללית'!$B$5:$E$147,4,0)</f>
        <v>0</v>
      </c>
      <c r="F44" s="6">
        <v>2</v>
      </c>
      <c r="G44" s="24">
        <f t="shared" si="3"/>
        <v>0</v>
      </c>
      <c r="H44" s="50">
        <f t="shared" si="4"/>
        <v>0</v>
      </c>
    </row>
    <row r="45" spans="1:8">
      <c r="A45" s="23"/>
      <c r="B45" s="44">
        <v>9.1999999999999993</v>
      </c>
      <c r="C45" s="5" t="str">
        <f>VLOOKUP($B45,'הצעת מחיר כללית'!$B$5:$E$147,2,0)</f>
        <v>שלטי הכוונה PVC 50X50</v>
      </c>
      <c r="D45" s="5" t="str">
        <f>VLOOKUP($B45,'הצעת מחיר כללית'!$B$5:$E$147,3,0)</f>
        <v>שלט אחד</v>
      </c>
      <c r="E45" s="66">
        <f>VLOOKUP($B45,'הצעת מחיר כללית'!$B$5:$E$147,4,0)</f>
        <v>0</v>
      </c>
      <c r="F45" s="6">
        <v>10</v>
      </c>
      <c r="G45" s="24">
        <f t="shared" si="3"/>
        <v>0</v>
      </c>
      <c r="H45" s="50">
        <f t="shared" si="4"/>
        <v>0</v>
      </c>
    </row>
    <row r="46" spans="1:8">
      <c r="A46" s="23"/>
      <c r="B46" s="44">
        <v>9.3000000000000007</v>
      </c>
      <c r="C46" s="5" t="str">
        <f>VLOOKUP($B46,'הצעת מחיר כללית'!$B$5:$E$147,2,0)</f>
        <v>שלטי חירום  PVC 80X80</v>
      </c>
      <c r="D46" s="5" t="str">
        <f>VLOOKUP($B46,'הצעת מחיר כללית'!$B$5:$E$147,3,0)</f>
        <v>שלט אחד</v>
      </c>
      <c r="E46" s="66">
        <f>VLOOKUP($B46,'הצעת מחיר כללית'!$B$5:$E$147,4,0)</f>
        <v>0</v>
      </c>
      <c r="F46" s="6">
        <v>10</v>
      </c>
      <c r="G46" s="24">
        <f t="shared" si="3"/>
        <v>0</v>
      </c>
      <c r="H46" s="50">
        <f t="shared" si="4"/>
        <v>0</v>
      </c>
    </row>
    <row r="47" spans="1:8">
      <c r="A47" s="23"/>
      <c r="B47" s="44">
        <v>9.4</v>
      </c>
      <c r="C47" s="5" t="str">
        <f>VLOOKUP($B47,'הצעת מחיר כללית'!$B$5:$E$147,2,0)</f>
        <v>תליה, הרכבה ופירוק</v>
      </c>
      <c r="D47" s="5" t="str">
        <f>VLOOKUP($B47,'הצעת מחיר כללית'!$B$5:$E$147,3,0)</f>
        <v>כלל האירוע</v>
      </c>
      <c r="E47" s="66">
        <f>VLOOKUP($B47,'הצעת מחיר כללית'!$B$5:$E$147,4,0)</f>
        <v>0</v>
      </c>
      <c r="F47" s="6">
        <v>1</v>
      </c>
      <c r="G47" s="24">
        <f t="shared" si="3"/>
        <v>0</v>
      </c>
      <c r="H47" s="50">
        <f t="shared" si="4"/>
        <v>0</v>
      </c>
    </row>
    <row r="48" spans="1:8">
      <c r="A48" s="134" t="s">
        <v>98</v>
      </c>
      <c r="B48" s="44">
        <v>11.1</v>
      </c>
      <c r="C48" s="5" t="str">
        <f>VLOOKUP($B48,'הצעת מחיר כללית'!$B$5:$E$147,2,0)</f>
        <v>צילום האירוע</v>
      </c>
      <c r="D48" s="5" t="str">
        <f>VLOOKUP($B48,'הצעת מחיר כללית'!$B$5:$E$147,3,0)</f>
        <v>חצי יום עבודה</v>
      </c>
      <c r="E48" s="66">
        <f>VLOOKUP($B48,'הצעת מחיר כללית'!$B$5:$E$147,4,0)</f>
        <v>0</v>
      </c>
      <c r="F48" s="6">
        <v>1</v>
      </c>
      <c r="G48" s="24">
        <f t="shared" si="3"/>
        <v>0</v>
      </c>
      <c r="H48" s="50">
        <f t="shared" si="4"/>
        <v>0</v>
      </c>
    </row>
    <row r="49" spans="1:8">
      <c r="A49" s="135"/>
      <c r="B49" s="44">
        <v>11.2</v>
      </c>
      <c r="C49" s="5" t="str">
        <f>VLOOKUP($B49,'הצעת מחיר כללית'!$B$5:$E$147,2,0)</f>
        <v>תמונות 18X13</v>
      </c>
      <c r="D49" s="5" t="str">
        <f>VLOOKUP($B49,'הצעת מחיר כללית'!$B$5:$E$147,3,0)</f>
        <v>תמונה אחת</v>
      </c>
      <c r="E49" s="66">
        <f>VLOOKUP($B49,'הצעת מחיר כללית'!$B$5:$E$147,4,0)</f>
        <v>0</v>
      </c>
      <c r="F49" s="6">
        <v>90</v>
      </c>
      <c r="G49" s="24">
        <f t="shared" si="3"/>
        <v>0</v>
      </c>
      <c r="H49" s="50">
        <f t="shared" si="4"/>
        <v>0</v>
      </c>
    </row>
    <row r="50" spans="1:8">
      <c r="A50" s="135"/>
      <c r="B50" s="44">
        <v>11.3</v>
      </c>
      <c r="C50" s="5" t="str">
        <f>VLOOKUP($B50,'הצעת מחיר כללית'!$B$5:$E$147,2,0)</f>
        <v>כל התמונות על CD</v>
      </c>
      <c r="D50" s="5" t="str">
        <f>VLOOKUP($B50,'הצעת מחיר כללית'!$B$5:$E$147,3,0)</f>
        <v>CD אחד</v>
      </c>
      <c r="E50" s="66">
        <f>VLOOKUP($B50,'הצעת מחיר כללית'!$B$5:$E$147,4,0)</f>
        <v>0</v>
      </c>
      <c r="F50" s="6">
        <v>1</v>
      </c>
      <c r="G50" s="24">
        <f t="shared" si="3"/>
        <v>0</v>
      </c>
      <c r="H50" s="50">
        <f t="shared" si="4"/>
        <v>0</v>
      </c>
    </row>
    <row r="51" spans="1:8">
      <c r="A51" s="135"/>
      <c r="B51" s="44">
        <v>11.4</v>
      </c>
      <c r="C51" s="5" t="str">
        <f>VLOOKUP($B51,'הצעת מחיר כללית'!$B$5:$E$147,2,0)</f>
        <v>כל התמונות על DOK</v>
      </c>
      <c r="D51" s="5" t="str">
        <f>VLOOKUP($B51,'הצעת מחיר כללית'!$B$5:$E$147,3,0)</f>
        <v>DOK אחד</v>
      </c>
      <c r="E51" s="66">
        <f>VLOOKUP($B51,'הצעת מחיר כללית'!$B$5:$E$147,4,0)</f>
        <v>0</v>
      </c>
      <c r="F51" s="6">
        <v>1</v>
      </c>
      <c r="G51" s="24">
        <f t="shared" si="3"/>
        <v>0</v>
      </c>
      <c r="H51" s="50">
        <f t="shared" si="4"/>
        <v>0</v>
      </c>
    </row>
    <row r="52" spans="1:8">
      <c r="A52" s="135"/>
      <c r="B52" s="44">
        <v>11.5</v>
      </c>
      <c r="C52" s="5" t="str">
        <f>VLOOKUP($B52,'הצעת מחיר כללית'!$B$5:$E$147,2,0)</f>
        <v>אלבום מסכם</v>
      </c>
      <c r="D52" s="5" t="str">
        <f>VLOOKUP($B52,'הצעת מחיר כללית'!$B$5:$E$147,3,0)</f>
        <v>אלבום</v>
      </c>
      <c r="E52" s="66">
        <f>VLOOKUP($B52,'הצעת מחיר כללית'!$B$5:$E$147,4,0)</f>
        <v>0</v>
      </c>
      <c r="F52" s="6">
        <v>1</v>
      </c>
      <c r="G52" s="24">
        <f t="shared" si="3"/>
        <v>0</v>
      </c>
      <c r="H52" s="50">
        <f t="shared" si="4"/>
        <v>0</v>
      </c>
    </row>
    <row r="53" spans="1:8">
      <c r="A53" s="135"/>
      <c r="B53" s="44">
        <v>11.6</v>
      </c>
      <c r="C53" s="5" t="str">
        <f>VLOOKUP($B53,'הצעת מחיר כללית'!$B$5:$E$147,2,0)</f>
        <v>גיבוי בענן לכל התמונות</v>
      </c>
      <c r="D53" s="5">
        <f>VLOOKUP($B53,'הצעת מחיר כללית'!$B$5:$E$147,3,0)</f>
        <v>0</v>
      </c>
      <c r="E53" s="66">
        <f>VLOOKUP($B53,'הצעת מחיר כללית'!$B$5:$E$147,4,0)</f>
        <v>0</v>
      </c>
      <c r="F53" s="6">
        <v>1</v>
      </c>
      <c r="G53" s="24">
        <f t="shared" si="3"/>
        <v>0</v>
      </c>
      <c r="H53" s="50">
        <f t="shared" si="4"/>
        <v>0</v>
      </c>
    </row>
    <row r="54" spans="1:8">
      <c r="A54" s="135"/>
      <c r="B54" s="54">
        <v>11.7</v>
      </c>
      <c r="C54" s="5" t="str">
        <f>VLOOKUP($B54,'הצעת מחיר כללית'!$B$5:$E$147,2,0)</f>
        <v xml:space="preserve">צילום וידאו </v>
      </c>
      <c r="D54" s="5" t="str">
        <f>VLOOKUP($B54,'הצעת מחיר כללית'!$B$5:$E$147,3,0)</f>
        <v>חצי יום עבודה</v>
      </c>
      <c r="E54" s="66">
        <f>VLOOKUP($B54,'הצעת מחיר כללית'!$B$5:$E$147,4,0)</f>
        <v>0</v>
      </c>
      <c r="F54" s="6">
        <v>1</v>
      </c>
      <c r="G54" s="24">
        <f t="shared" ref="G54:G55" si="5">E54*F54</f>
        <v>0</v>
      </c>
      <c r="H54" s="50">
        <f t="shared" si="4"/>
        <v>0</v>
      </c>
    </row>
    <row r="55" spans="1:8" ht="37.5" customHeight="1">
      <c r="A55" s="136"/>
      <c r="B55" s="44">
        <v>11.8</v>
      </c>
      <c r="C55" s="5" t="str">
        <f>VLOOKUP($B55,'הצעת מחיר כללית'!$B$5:$E$147,2,0)</f>
        <v>צילום וידאו במצלמה אחת במעגל סגור + מסך פלזמה 50 '</v>
      </c>
      <c r="D55" s="5"/>
      <c r="E55" s="66">
        <f>VLOOKUP($B55,'הצעת מחיר כללית'!$B$5:$E$147,4,0)</f>
        <v>0</v>
      </c>
      <c r="F55" s="6">
        <v>2</v>
      </c>
      <c r="G55" s="24">
        <f t="shared" si="5"/>
        <v>0</v>
      </c>
      <c r="H55" s="50">
        <f t="shared" si="4"/>
        <v>0</v>
      </c>
    </row>
    <row r="56" spans="1:8" ht="30">
      <c r="A56" s="23"/>
      <c r="B56" s="44">
        <v>14.2</v>
      </c>
      <c r="C56" s="5" t="str">
        <f>VLOOKUP($B56,'הצעת מחיר כללית'!$B$5:$E$147,2,0)</f>
        <v>הזמנות</v>
      </c>
      <c r="D56" s="5" t="str">
        <f>VLOOKUP($B56,'הצעת מחיר כללית'!$B$5:$E$147,3,0)</f>
        <v>הדפסת הזמנה אחת - עד 6,000 יחידות</v>
      </c>
      <c r="E56" s="66">
        <f>VLOOKUP($B56,'הצעת מחיר כללית'!$B$5:$E$147,4,0)</f>
        <v>0</v>
      </c>
      <c r="F56" s="6">
        <v>2000</v>
      </c>
      <c r="G56" s="24">
        <f t="shared" si="3"/>
        <v>0</v>
      </c>
      <c r="H56" s="50">
        <f t="shared" si="4"/>
        <v>0</v>
      </c>
    </row>
    <row r="57" spans="1:8">
      <c r="A57" s="23" t="s">
        <v>125</v>
      </c>
      <c r="B57" s="44">
        <v>15.1</v>
      </c>
      <c r="C57" s="5">
        <f>VLOOKUP($B57,'הצעת מחיר כללית'!$B$5:$E$147,2,0)</f>
        <v>0</v>
      </c>
      <c r="D57" s="5">
        <f>VLOOKUP($B57,'הצעת מחיר כללית'!$B$5:$E$147,3,0)</f>
        <v>0</v>
      </c>
      <c r="E57" s="66">
        <f>VLOOKUP($B57,'הצעת מחיר כללית'!$B$5:$E$147,4,0)</f>
        <v>0</v>
      </c>
      <c r="F57" s="6">
        <v>0</v>
      </c>
      <c r="G57" s="24">
        <f t="shared" si="3"/>
        <v>0</v>
      </c>
      <c r="H57" s="50">
        <f t="shared" si="4"/>
        <v>0</v>
      </c>
    </row>
    <row r="58" spans="1:8">
      <c r="A58" s="23" t="s">
        <v>126</v>
      </c>
      <c r="B58" s="44">
        <v>15.2</v>
      </c>
      <c r="C58" s="5">
        <f>VLOOKUP($B58,'הצעת מחיר כללית'!$B$5:$E$147,2,0)</f>
        <v>0</v>
      </c>
      <c r="D58" s="5">
        <f>VLOOKUP($B58,'הצעת מחיר כללית'!$B$5:$E$147,3,0)</f>
        <v>0</v>
      </c>
      <c r="E58" s="66">
        <f>VLOOKUP($B58,'הצעת מחיר כללית'!$B$5:$E$147,4,0)</f>
        <v>0</v>
      </c>
      <c r="F58" s="6">
        <v>0</v>
      </c>
      <c r="G58" s="24">
        <f t="shared" si="3"/>
        <v>0</v>
      </c>
      <c r="H58" s="50">
        <f t="shared" si="4"/>
        <v>0</v>
      </c>
    </row>
    <row r="59" spans="1:8">
      <c r="A59" s="23" t="s">
        <v>127</v>
      </c>
      <c r="B59" s="44">
        <v>15.3</v>
      </c>
      <c r="C59" s="5">
        <f>VLOOKUP($B59,'הצעת מחיר כללית'!$B$5:$E$147,2,0)</f>
        <v>0</v>
      </c>
      <c r="D59" s="5">
        <f>VLOOKUP($B59,'הצעת מחיר כללית'!$B$5:$E$147,3,0)</f>
        <v>0</v>
      </c>
      <c r="E59" s="66">
        <f>VLOOKUP($B59,'הצעת מחיר כללית'!$B$5:$E$147,4,0)</f>
        <v>0</v>
      </c>
      <c r="F59" s="6">
        <v>0</v>
      </c>
      <c r="G59" s="24">
        <f t="shared" si="3"/>
        <v>0</v>
      </c>
      <c r="H59" s="50">
        <f t="shared" si="4"/>
        <v>0</v>
      </c>
    </row>
    <row r="60" spans="1:8">
      <c r="A60" s="143" t="s">
        <v>165</v>
      </c>
      <c r="B60" s="144"/>
      <c r="C60" s="144"/>
      <c r="D60" s="144"/>
      <c r="E60" s="32"/>
      <c r="F60" s="31"/>
      <c r="G60" s="32"/>
      <c r="H60" s="51"/>
    </row>
    <row r="61" spans="1:8" ht="32.25" customHeight="1">
      <c r="A61" s="30" t="s">
        <v>165</v>
      </c>
      <c r="B61" s="62">
        <f>'הצעת מחיר כללית'!B153</f>
        <v>16.5</v>
      </c>
      <c r="C61" s="124" t="str">
        <f>'הצעת מחיר כללית'!C153:D153</f>
        <v xml:space="preserve">טקס האזכרה הממלכתי לחללי המחתרות ועולי הגרדום </v>
      </c>
      <c r="D61" s="129" t="e">
        <f>VLOOKUP($B61,'הצעת מחיר כללית'!$B$5:$E$147,2,0)</f>
        <v>#N/A</v>
      </c>
      <c r="E61" s="48">
        <f>'הצעת מחיר כללית'!E153</f>
        <v>0</v>
      </c>
      <c r="F61" s="6">
        <v>1</v>
      </c>
      <c r="G61" s="27">
        <f>E61*F61</f>
        <v>0</v>
      </c>
      <c r="H61" s="50">
        <f t="shared" ref="H61" si="6">G61*$O$1</f>
        <v>0</v>
      </c>
    </row>
    <row r="62" spans="1:8">
      <c r="A62" s="33"/>
      <c r="B62" s="34"/>
      <c r="C62" s="35"/>
      <c r="D62" s="35"/>
      <c r="E62" s="35"/>
      <c r="F62" s="35"/>
      <c r="G62" s="35"/>
      <c r="H62" s="52"/>
    </row>
    <row r="63" spans="1:8" ht="19.5" thickBot="1">
      <c r="A63" s="36"/>
      <c r="B63" s="37"/>
      <c r="C63" s="41" t="s">
        <v>183</v>
      </c>
      <c r="D63" s="41"/>
      <c r="E63" s="38"/>
      <c r="F63" s="41"/>
      <c r="G63" s="38">
        <f>SUM(G4:G61)</f>
        <v>0</v>
      </c>
      <c r="H63" s="53">
        <f>SUM(H4:H61)</f>
        <v>0</v>
      </c>
    </row>
  </sheetData>
  <sheetProtection algorithmName="SHA-512" hashValue="15dKK1/dLPJKLkAiMLKzyICxE7LAnpusCXa0/ESAk1sjXY1nNBu9D4xrXgz+mJxhh4aEZ5jd5bchIJEifuXkvw==" saltValue="ZYo5z3vJ/bGsKmBTOLPckQ==" spinCount="100000" sheet="1" objects="1" scenarios="1" selectLockedCells="1"/>
  <customSheetViews>
    <customSheetView guid="{CE1E4322-1EE4-4098-9E3A-81EDCF2F55CC}" topLeftCell="A10">
      <selection activeCell="B33" sqref="A33:XFD33"/>
      <pageMargins left="0.7" right="0.7" top="0.75" bottom="0.75" header="0.3" footer="0.3"/>
      <pageSetup orientation="portrait" r:id="rId1"/>
    </customSheetView>
  </customSheetViews>
  <mergeCells count="6">
    <mergeCell ref="C61:D61"/>
    <mergeCell ref="A7:A20"/>
    <mergeCell ref="A35:A41"/>
    <mergeCell ref="A48:A55"/>
    <mergeCell ref="A60:D60"/>
    <mergeCell ref="A24:A34"/>
  </mergeCells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6"/>
  <sheetViews>
    <sheetView rightToLeft="1" workbookViewId="0">
      <selection activeCell="E79" sqref="E79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6.125" style="10" customWidth="1"/>
    <col min="8" max="8" width="19.625" style="10" customWidth="1"/>
    <col min="9" max="16384" width="9" style="10"/>
  </cols>
  <sheetData>
    <row r="1" spans="1:15">
      <c r="A1" s="39" t="s">
        <v>215</v>
      </c>
      <c r="O1" s="10">
        <f>'1חללי אגוז'!O1</f>
        <v>1.17</v>
      </c>
    </row>
    <row r="2" spans="1:15">
      <c r="A2" s="40" t="s">
        <v>216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 s="1" customFormat="1" ht="24.75" customHeight="1">
      <c r="A5" s="134" t="s">
        <v>3</v>
      </c>
      <c r="B5" s="5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 s="1" customFormat="1" ht="24.75" customHeight="1">
      <c r="A6" s="135"/>
      <c r="B6" s="54">
        <v>1.3</v>
      </c>
      <c r="C6" s="5" t="str">
        <f>VLOOKUP($B6,'הצעת מחיר כללית'!$B$5:$E$147,2,0)</f>
        <v>טכנאי וידאו</v>
      </c>
      <c r="D6" s="5" t="str">
        <f>VLOOKUP($B6,'הצעת מחיר כללית'!$B$5:$E$147,3,0)</f>
        <v>טכנאי אחד</v>
      </c>
      <c r="E6" s="66">
        <f>VLOOKUP($B6,'הצעת מחיר כללית'!$B$5:$E$147,4,0)</f>
        <v>0</v>
      </c>
      <c r="F6" s="6">
        <v>1</v>
      </c>
      <c r="G6" s="24"/>
      <c r="H6" s="50"/>
    </row>
    <row r="7" spans="1:15" s="1" customFormat="1" ht="24.75" customHeight="1">
      <c r="A7" s="135"/>
      <c r="B7" s="54">
        <v>1.4</v>
      </c>
      <c r="C7" s="5" t="str">
        <f>VLOOKUP($B7,'הצעת מחיר כללית'!$B$5:$E$147,2,0)</f>
        <v>מפעיל VJ</v>
      </c>
      <c r="D7" s="5" t="str">
        <f>VLOOKUP($B7,'הצעת מחיר כללית'!$B$5:$E$147,3,0)</f>
        <v>מפעיל אחד</v>
      </c>
      <c r="E7" s="66">
        <f>VLOOKUP($B7,'הצעת מחיר כללית'!$B$5:$E$147,4,0)</f>
        <v>0</v>
      </c>
      <c r="F7" s="6">
        <v>1</v>
      </c>
      <c r="G7" s="24"/>
      <c r="H7" s="50"/>
    </row>
    <row r="8" spans="1:15" s="1" customFormat="1" ht="24.75" customHeight="1">
      <c r="A8" s="136"/>
      <c r="B8" s="54">
        <v>1.5</v>
      </c>
      <c r="C8" s="5" t="str">
        <f>VLOOKUP($B8,'הצעת מחיר כללית'!$B$5:$E$147,2,0)</f>
        <v>סטודיו עיצוב</v>
      </c>
      <c r="D8" s="5" t="str">
        <f>VLOOKUP($B8,'הצעת מחיר כללית'!$B$5:$E$147,3,0)</f>
        <v>משמרת אחת בסטודיו</v>
      </c>
      <c r="E8" s="66">
        <f>VLOOKUP($B8,'הצעת מחיר כללית'!$B$5:$E$147,4,0)</f>
        <v>0</v>
      </c>
      <c r="F8" s="6">
        <v>3</v>
      </c>
      <c r="G8" s="24"/>
      <c r="H8" s="50"/>
    </row>
    <row r="9" spans="1:15" s="1" customFormat="1" ht="30">
      <c r="A9" s="23" t="s">
        <v>6</v>
      </c>
      <c r="B9" s="44">
        <v>2.1</v>
      </c>
      <c r="C9" s="5" t="str">
        <f>VLOOKUP($B9,'הצעת מחיר כללית'!$B$5:$E$147,2,0)</f>
        <v>בודק חשמל סוג 3</v>
      </c>
      <c r="D9" s="5" t="str">
        <f>VLOOKUP($B9,'הצעת מחיר כללית'!$B$5:$E$147,3,0)</f>
        <v>הגעת בודק - עד שתי הגעות לאירוע</v>
      </c>
      <c r="E9" s="66">
        <f>VLOOKUP($B9,'הצעת מחיר כללית'!$B$5:$E$147,4,0)</f>
        <v>0</v>
      </c>
      <c r="F9" s="6">
        <v>1</v>
      </c>
      <c r="G9" s="24">
        <f t="shared" ref="G9:G47" si="0">E9*F9</f>
        <v>0</v>
      </c>
      <c r="H9" s="50">
        <f t="shared" ref="H9:H47" si="1">G9*$O$1</f>
        <v>0</v>
      </c>
    </row>
    <row r="10" spans="1:15" s="1" customFormat="1" ht="15">
      <c r="A10" s="134" t="s">
        <v>8</v>
      </c>
      <c r="B10" s="44">
        <v>3.3</v>
      </c>
      <c r="C10" s="5" t="str">
        <f>VLOOKUP($B10,'הצעת מחיר כללית'!$B$5:$E$147,2,0)</f>
        <v>הגברה לקהל</v>
      </c>
      <c r="D10" s="5" t="str">
        <f>VLOOKUP($B10,'הצעת מחיר כללית'!$B$5:$E$147,3,0)</f>
        <v>הגברה לעד 5,000 איש</v>
      </c>
      <c r="E10" s="66">
        <f>VLOOKUP($B10,'הצעת מחיר כללית'!$B$5:$E$147,4,0)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s="1" customFormat="1" ht="15">
      <c r="A11" s="135"/>
      <c r="B11" s="54">
        <v>3.1</v>
      </c>
      <c r="C11" s="5" t="str">
        <f>VLOOKUP($B11,'הצעת מחיר כללית'!$B$5:$E$147,2,0)</f>
        <v>הגברה לקהל</v>
      </c>
      <c r="D11" s="5" t="str">
        <f>VLOOKUP($B11,'הצעת מחיר כללית'!$B$5:$E$147,3,0)</f>
        <v>הגברה לעד - 500 איש</v>
      </c>
      <c r="E11" s="66">
        <f>VLOOKUP($B11,'הצעת מחיר כללית'!$B$5:$E$147,4,0)</f>
        <v>0</v>
      </c>
      <c r="F11" s="6">
        <v>1</v>
      </c>
      <c r="G11" s="24">
        <f t="shared" ref="G11" si="2">E11*F11</f>
        <v>0</v>
      </c>
      <c r="H11" s="50">
        <f t="shared" si="1"/>
        <v>0</v>
      </c>
    </row>
    <row r="12" spans="1:15" ht="30" customHeight="1">
      <c r="A12" s="135"/>
      <c r="B12" s="44">
        <v>3.4</v>
      </c>
      <c r="C12" s="5" t="str">
        <f>VLOOKUP($B12,'הצעת מחיר כללית'!$B$5:$E$147,2,0)</f>
        <v>מיקרופון מנחה שולחני</v>
      </c>
      <c r="D12" s="5" t="str">
        <f>VLOOKUP($B12,'הצעת מחיר כללית'!$B$5:$E$147,3,0)</f>
        <v>מיקרופון אחד</v>
      </c>
      <c r="E12" s="66">
        <f>VLOOKUP($B12,'הצעת מחיר כללית'!$B$5:$E$147,4,0)</f>
        <v>0</v>
      </c>
      <c r="F12" s="6">
        <v>2</v>
      </c>
      <c r="G12" s="24">
        <f t="shared" si="0"/>
        <v>0</v>
      </c>
      <c r="H12" s="50">
        <f t="shared" si="1"/>
        <v>0</v>
      </c>
    </row>
    <row r="13" spans="1:15" ht="30" customHeight="1">
      <c r="A13" s="135"/>
      <c r="B13" s="44">
        <v>3.6</v>
      </c>
      <c r="C13" s="5" t="str">
        <f>VLOOKUP($B13,'הצעת מחיר כללית'!$B$5:$E$147,2,0)</f>
        <v>סטנדים</v>
      </c>
      <c r="D13" s="5" t="str">
        <f>VLOOKUP($B13,'הצעת מחיר כללית'!$B$5:$E$147,3,0)</f>
        <v>לכל מיקרופון</v>
      </c>
      <c r="E13" s="66">
        <f>VLOOKUP($B13,'הצעת מחיר כללית'!$B$5:$E$147,4,0)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s="1" customFormat="1" ht="30">
      <c r="A14" s="135"/>
      <c r="B14" s="44">
        <v>3.7</v>
      </c>
      <c r="C14" s="5" t="str">
        <f>VLOOKUP($B14,'הצעת מחיר כללית'!$B$5:$E$147,2,0)</f>
        <v>תיבת חיבורים לתקשורת מינ' 12 כניסות</v>
      </c>
      <c r="D14" s="5" t="str">
        <f>VLOOKUP($B14,'הצעת מחיר כללית'!$B$5:$E$147,3,0)</f>
        <v>תיבה אחת</v>
      </c>
      <c r="E14" s="66">
        <f>VLOOKUP($B14,'הצעת מחיר כללית'!$B$5:$E$147,4,0)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30" customHeight="1">
      <c r="A15" s="135"/>
      <c r="B15" s="44">
        <v>3.8</v>
      </c>
      <c r="C15" s="5" t="str">
        <f>VLOOKUP($B15,'הצעת מחיר כללית'!$B$5:$E$147,2,0)</f>
        <v>עמודי קוורץ לשטיפה לבנה - שני פנסים על כל עמוד</v>
      </c>
      <c r="D15" s="5" t="str">
        <f>VLOOKUP($B15,'הצעת מחיר כללית'!$B$5:$E$147,3,0)</f>
        <v>עמוד  אחד</v>
      </c>
      <c r="E15" s="66">
        <f>VLOOKUP($B15,'הצעת מחיר כללית'!$B$5:$E$147,4,0)</f>
        <v>0</v>
      </c>
      <c r="F15" s="6">
        <v>2</v>
      </c>
      <c r="G15" s="24">
        <f t="shared" si="0"/>
        <v>0</v>
      </c>
      <c r="H15" s="50">
        <f t="shared" si="1"/>
        <v>0</v>
      </c>
    </row>
    <row r="16" spans="1:15" s="1" customFormat="1" ht="15">
      <c r="A16" s="135"/>
      <c r="B16" s="44">
        <v>3.11</v>
      </c>
      <c r="C16" s="5" t="str">
        <f>VLOOKUP($B16,'הצעת מחיר כללית'!$B$5:$E$147,2,0)</f>
        <v>מיקרופון פורץ+מצבר</v>
      </c>
      <c r="D16" s="5" t="str">
        <f>VLOOKUP($B16,'הצעת מחיר כללית'!$B$5:$E$147,3,0)</f>
        <v>מיקרופון אחד</v>
      </c>
      <c r="E16" s="66">
        <f>VLOOKUP($B16,'הצעת מחיר כללית'!$B$5:$E$147,4,0)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s="1" customFormat="1" ht="15">
      <c r="A17" s="135"/>
      <c r="B17" s="44">
        <v>3.17</v>
      </c>
      <c r="C17" s="5" t="str">
        <f>VLOOKUP($B17,'הצעת מחיר כללית'!$B$5:$E$147,2,0)</f>
        <v>חיבור לכלי נגינה</v>
      </c>
      <c r="D17" s="5" t="str">
        <f>VLOOKUP($B17,'הצעת מחיר כללית'!$B$5:$E$147,3,0)</f>
        <v>עד שלושה כלי נגינה</v>
      </c>
      <c r="E17" s="66">
        <f>VLOOKUP($B17,'הצעת מחיר כללית'!$B$5:$E$147,4,0)</f>
        <v>0</v>
      </c>
      <c r="F17" s="6">
        <v>2</v>
      </c>
      <c r="G17" s="24">
        <f t="shared" si="0"/>
        <v>0</v>
      </c>
      <c r="H17" s="50">
        <f t="shared" si="1"/>
        <v>0</v>
      </c>
    </row>
    <row r="18" spans="1:8" ht="30" customHeight="1">
      <c r="A18" s="135"/>
      <c r="B18" s="44">
        <v>3.18</v>
      </c>
      <c r="C18" s="5" t="str">
        <f>VLOOKUP($B18,'הצעת מחיר כללית'!$B$5:$E$147,2,0)</f>
        <v>עמודים עם פנסים פנסי HMI לתאורת שטיפה, המתאימים לצילום טלוויזיה</v>
      </c>
      <c r="D18" s="5" t="str">
        <f>VLOOKUP($B18,'הצעת מחיר כללית'!$B$5:$E$147,3,0)</f>
        <v>עמוד  אחד</v>
      </c>
      <c r="E18" s="66">
        <f>VLOOKUP($B18,'הצעת מחיר כללית'!$B$5:$E$147,4,0)</f>
        <v>0</v>
      </c>
      <c r="F18" s="6">
        <v>2</v>
      </c>
      <c r="G18" s="24">
        <f t="shared" si="0"/>
        <v>0</v>
      </c>
      <c r="H18" s="50">
        <f t="shared" si="1"/>
        <v>0</v>
      </c>
    </row>
    <row r="19" spans="1:8" s="1" customFormat="1" ht="37.5" customHeight="1">
      <c r="A19" s="135"/>
      <c r="B19" s="44">
        <v>3.19</v>
      </c>
      <c r="C19" s="5" t="str">
        <f>VLOOKUP($B19,'הצעת מחיר כללית'!$B$5:$E$147,2,0)</f>
        <v>גנרטור עד 250 KVA+ סולר + כבל 100 מ' + חיבורי חשמל</v>
      </c>
      <c r="D19" s="5" t="str">
        <f>VLOOKUP($B19,'הצעת מחיר כללית'!$B$5:$E$147,3,0)</f>
        <v>יום אחד</v>
      </c>
      <c r="E19" s="66">
        <f>VLOOKUP($B19,'הצעת מחיר כללית'!$B$5:$E$147,4,0)</f>
        <v>0</v>
      </c>
      <c r="F19" s="6">
        <v>1</v>
      </c>
      <c r="G19" s="24">
        <f t="shared" si="0"/>
        <v>0</v>
      </c>
      <c r="H19" s="50">
        <f t="shared" si="1"/>
        <v>0</v>
      </c>
    </row>
    <row r="20" spans="1:8" ht="46.5" customHeight="1">
      <c r="A20" s="135"/>
      <c r="B20" s="44" t="s">
        <v>199</v>
      </c>
      <c r="C20" s="5" t="str">
        <f>VLOOKUP($B20,'הצעת מחיר כללית'!$B$5:$E$147,2,0)</f>
        <v>גנרטור גיבוי עד 100 KVA+ סולר + כבל 100 מ' + חיבורי חשמל</v>
      </c>
      <c r="D20" s="5" t="str">
        <f>VLOOKUP($B20,'הצעת מחיר כללית'!$B$5:$E$147,3,0)</f>
        <v>יום אחד</v>
      </c>
      <c r="E20" s="66">
        <f>VLOOKUP($B20,'הצעת מחיר כללית'!$B$5:$E$147,4,0)</f>
        <v>0</v>
      </c>
      <c r="F20" s="6">
        <v>1</v>
      </c>
      <c r="G20" s="24">
        <f t="shared" si="0"/>
        <v>0</v>
      </c>
      <c r="H20" s="50">
        <f t="shared" si="1"/>
        <v>0</v>
      </c>
    </row>
    <row r="21" spans="1:8" s="1" customFormat="1" ht="15">
      <c r="A21" s="135"/>
      <c r="B21" s="44">
        <v>3.33</v>
      </c>
      <c r="C21" s="5" t="str">
        <f>VLOOKUP($B21,'הצעת מחיר כללית'!$B$5:$E$147,2,0)</f>
        <v>מיקרופונים להרכב מוסיקלי</v>
      </c>
      <c r="D21" s="5" t="str">
        <f>VLOOKUP($B21,'הצעת מחיר כללית'!$B$5:$E$147,3,0)</f>
        <v>מיקרופון אחד</v>
      </c>
      <c r="E21" s="66">
        <f>VLOOKUP($B21,'הצעת מחיר כללית'!$B$5:$E$147,4,0)</f>
        <v>0</v>
      </c>
      <c r="F21" s="6">
        <v>10</v>
      </c>
      <c r="G21" s="24">
        <f t="shared" si="0"/>
        <v>0</v>
      </c>
      <c r="H21" s="50">
        <f t="shared" si="1"/>
        <v>0</v>
      </c>
    </row>
    <row r="22" spans="1:8" s="1" customFormat="1" ht="15">
      <c r="A22" s="135"/>
      <c r="B22" s="54">
        <v>3.34</v>
      </c>
      <c r="C22" s="5" t="str">
        <f>VLOOKUP($B22,'הצעת מחיר כללית'!$B$5:$E$147,2,0)</f>
        <v>גפות</v>
      </c>
      <c r="D22" s="5" t="str">
        <f>VLOOKUP($B22,'הצעת מחיר כללית'!$B$5:$E$147,3,0)</f>
        <v>מטר אחד גפה</v>
      </c>
      <c r="E22" s="66">
        <f>VLOOKUP($B22,'הצעת מחיר כללית'!$B$5:$E$147,4,0)</f>
        <v>0</v>
      </c>
      <c r="F22" s="6">
        <v>7</v>
      </c>
      <c r="G22" s="24">
        <f t="shared" si="0"/>
        <v>0</v>
      </c>
      <c r="H22" s="50">
        <f t="shared" si="1"/>
        <v>0</v>
      </c>
    </row>
    <row r="23" spans="1:8" s="1" customFormat="1" ht="15">
      <c r="A23" s="135"/>
      <c r="B23" s="44">
        <v>3.35</v>
      </c>
      <c r="C23" s="5" t="str">
        <f>VLOOKUP($B23,'הצעת מחיר כללית'!$B$5:$E$147,2,0)</f>
        <v>מערכת כריזה - שני רמקולים</v>
      </c>
      <c r="D23" s="5" t="str">
        <f>VLOOKUP($B23,'הצעת מחיר כללית'!$B$5:$E$147,3,0)</f>
        <v>מערכת אחת</v>
      </c>
      <c r="E23" s="66">
        <f>VLOOKUP($B23,'הצעת מחיר כללית'!$B$5:$E$147,4,0)</f>
        <v>0</v>
      </c>
      <c r="F23" s="6">
        <v>1</v>
      </c>
      <c r="G23" s="24">
        <f t="shared" ref="G23" si="3">E23*F23</f>
        <v>0</v>
      </c>
      <c r="H23" s="50">
        <f t="shared" si="1"/>
        <v>0</v>
      </c>
    </row>
    <row r="24" spans="1:8" s="1" customFormat="1" ht="30" customHeight="1">
      <c r="A24" s="136"/>
      <c r="B24" s="54">
        <v>3.36</v>
      </c>
      <c r="C24" s="5" t="str">
        <f>VLOOKUP($B24,'הצעת מחיר כללית'!$B$5:$E$147,2,0)</f>
        <v>מערכת ראש בין הקונסולה למנחה</v>
      </c>
      <c r="D24" s="5" t="str">
        <f>VLOOKUP($B24,'הצעת מחיר כללית'!$B$5:$E$147,3,0)</f>
        <v>מערכת אחת</v>
      </c>
      <c r="E24" s="66">
        <f>VLOOKUP($B24,'הצעת מחיר כללית'!$B$5:$E$147,4,0)</f>
        <v>0</v>
      </c>
      <c r="F24" s="6">
        <v>1</v>
      </c>
      <c r="G24" s="24">
        <f t="shared" ref="G24" si="4">E24*F24</f>
        <v>0</v>
      </c>
      <c r="H24" s="50">
        <f t="shared" si="1"/>
        <v>0</v>
      </c>
    </row>
    <row r="25" spans="1:8" ht="30" customHeight="1">
      <c r="A25" s="134" t="s">
        <v>33</v>
      </c>
      <c r="B25" s="44">
        <v>4.0999999999999996</v>
      </c>
      <c r="C25" s="5" t="str">
        <f>VLOOKUP($B25,'הצעת מחיר כללית'!$B$5:$E$147,2,0)</f>
        <v>בקבוקי מים</v>
      </c>
      <c r="D25" s="5" t="str">
        <f>VLOOKUP($B25,'הצעת מחיר כללית'!$B$5:$E$147,3,0)</f>
        <v>בקבוק אחד</v>
      </c>
      <c r="E25" s="66">
        <f>VLOOKUP($B25,'הצעת מחיר כללית'!$B$5:$E$147,4,0)</f>
        <v>0</v>
      </c>
      <c r="F25" s="6">
        <v>10000</v>
      </c>
      <c r="G25" s="24">
        <f t="shared" si="0"/>
        <v>0</v>
      </c>
      <c r="H25" s="50">
        <f t="shared" si="1"/>
        <v>0</v>
      </c>
    </row>
    <row r="26" spans="1:8" s="1" customFormat="1" ht="15">
      <c r="A26" s="135"/>
      <c r="B26" s="44">
        <v>4.2</v>
      </c>
      <c r="C26" s="5" t="str">
        <f>VLOOKUP($B26,'הצעת מחיר כללית'!$B$5:$E$147,2,0)</f>
        <v>גלגל זר פרחים</v>
      </c>
      <c r="D26" s="5" t="str">
        <f>VLOOKUP($B26,'הצעת מחיר כללית'!$B$5:$E$147,3,0)</f>
        <v>גלגל זר אחד</v>
      </c>
      <c r="E26" s="66">
        <f>VLOOKUP($B26,'הצעת מחיר כללית'!$B$5:$E$147,4,0)</f>
        <v>0</v>
      </c>
      <c r="F26" s="6">
        <v>16</v>
      </c>
      <c r="G26" s="24">
        <f t="shared" si="0"/>
        <v>0</v>
      </c>
      <c r="H26" s="50">
        <f t="shared" si="1"/>
        <v>0</v>
      </c>
    </row>
    <row r="27" spans="1:8" ht="30" customHeight="1">
      <c r="A27" s="136"/>
      <c r="B27" s="44">
        <v>4.3</v>
      </c>
      <c r="C27" s="5" t="str">
        <f>VLOOKUP($B27,'הצעת מחיר כללית'!$B$5:$E$147,2,0)</f>
        <v>סידורי פרחים - גובה 100 ס"מ</v>
      </c>
      <c r="D27" s="5" t="str">
        <f>VLOOKUP($B27,'הצעת מחיר כללית'!$B$5:$E$147,3,0)</f>
        <v>סידור פרחים אחד</v>
      </c>
      <c r="E27" s="66">
        <f>VLOOKUP($B27,'הצעת מחיר כללית'!$B$5:$E$147,4,0)</f>
        <v>0</v>
      </c>
      <c r="F27" s="6">
        <v>5</v>
      </c>
      <c r="G27" s="24">
        <f t="shared" si="0"/>
        <v>0</v>
      </c>
      <c r="H27" s="50">
        <f t="shared" si="1"/>
        <v>0</v>
      </c>
    </row>
    <row r="28" spans="1:8" s="1" customFormat="1" ht="15">
      <c r="A28" s="134" t="s">
        <v>39</v>
      </c>
      <c r="B28" s="44">
        <v>5.0999999999999996</v>
      </c>
      <c r="C28" s="5" t="str">
        <f>VLOOKUP($B28,'הצעת מחיר כללית'!$B$5:$E$147,2,0)</f>
        <v>מקלטי שמיעה</v>
      </c>
      <c r="D28" s="5" t="str">
        <f>VLOOKUP($B28,'הצעת מחיר כללית'!$B$5:$E$147,3,0)</f>
        <v>מקלט אחד</v>
      </c>
      <c r="E28" s="66">
        <f>VLOOKUP($B28,'הצעת מחיר כללית'!$B$5:$E$147,4,0)</f>
        <v>0</v>
      </c>
      <c r="F28" s="6">
        <v>30</v>
      </c>
      <c r="G28" s="24">
        <f t="shared" si="0"/>
        <v>0</v>
      </c>
      <c r="H28" s="50">
        <f t="shared" si="1"/>
        <v>0</v>
      </c>
    </row>
    <row r="29" spans="1:8" ht="30" customHeight="1">
      <c r="A29" s="135"/>
      <c r="B29" s="44">
        <v>5.2</v>
      </c>
      <c r="C29" s="5" t="str">
        <f>VLOOKUP($B29,'הצעת מחיר כללית'!$B$5:$E$147,2,0)</f>
        <v>אוזניות</v>
      </c>
      <c r="D29" s="5" t="str">
        <f>VLOOKUP($B29,'הצעת מחיר כללית'!$B$5:$E$147,3,0)</f>
        <v>זוג אחד</v>
      </c>
      <c r="E29" s="66">
        <f>VLOOKUP($B29,'הצעת מחיר כללית'!$B$5:$E$147,4,0)</f>
        <v>0</v>
      </c>
      <c r="F29" s="6">
        <v>20</v>
      </c>
      <c r="G29" s="24">
        <f t="shared" si="0"/>
        <v>0</v>
      </c>
      <c r="H29" s="50">
        <f t="shared" si="1"/>
        <v>0</v>
      </c>
    </row>
    <row r="30" spans="1:8" s="1" customFormat="1" ht="30">
      <c r="A30" s="135"/>
      <c r="B30" s="44">
        <v>5.5</v>
      </c>
      <c r="C30" s="5" t="str">
        <f>VLOOKUP($B30,'הצעת מחיר כללית'!$B$5:$E$147,2,0)</f>
        <v>מסך פלזמה 50' לתמלול האירוע, על סטנד</v>
      </c>
      <c r="D30" s="5" t="str">
        <f>VLOOKUP($B30,'הצעת מחיר כללית'!$B$5:$E$147,3,0)</f>
        <v>מסך אחד</v>
      </c>
      <c r="E30" s="66">
        <f>VLOOKUP($B30,'הצעת מחיר כללית'!$B$5:$E$147,4,0)</f>
        <v>0</v>
      </c>
      <c r="F30" s="6">
        <v>2</v>
      </c>
      <c r="G30" s="24">
        <f t="shared" si="0"/>
        <v>0</v>
      </c>
      <c r="H30" s="50">
        <f t="shared" si="1"/>
        <v>0</v>
      </c>
    </row>
    <row r="31" spans="1:8" s="1" customFormat="1" ht="30">
      <c r="A31" s="135"/>
      <c r="B31" s="44">
        <v>5.7</v>
      </c>
      <c r="C31" s="5" t="str">
        <f>VLOOKUP($B31,'הצעת מחיר כללית'!$B$5:$E$147,2,0)</f>
        <v>מסך לד (גודל 4 / 5 מ"ר) איכות 4 פיץ</v>
      </c>
      <c r="D31" s="5" t="str">
        <f>VLOOKUP($B31,'הצעת מחיר כללית'!$B$5:$E$147,3,0)</f>
        <v>מסך אחד</v>
      </c>
      <c r="E31" s="66">
        <f>VLOOKUP($B31,'הצעת מחיר כללית'!$B$5:$E$147,4,0)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 ht="30" customHeight="1">
      <c r="A32" s="135"/>
      <c r="B32" s="44">
        <v>5.8</v>
      </c>
      <c r="C32" s="5" t="str">
        <f>VLOOKUP($B32,'הצעת מחיר כללית'!$B$5:$E$147,2,0)</f>
        <v>מערכת watchout</v>
      </c>
      <c r="D32" s="5" t="str">
        <f>VLOOKUP($B32,'הצעת מחיר כללית'!$B$5:$E$147,3,0)</f>
        <v>מערכת אחת</v>
      </c>
      <c r="E32" s="66">
        <f>VLOOKUP($B32,'הצעת מחיר כללית'!$B$5:$E$147,4,0)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 s="1" customFormat="1" ht="15">
      <c r="A33" s="135"/>
      <c r="B33" s="44">
        <v>5.9</v>
      </c>
      <c r="C33" s="5" t="str">
        <f>VLOOKUP($B33,'הצעת מחיר כללית'!$B$5:$E$147,2,0)</f>
        <v>מערכת עזר לשמיעה</v>
      </c>
      <c r="D33" s="5" t="str">
        <f>VLOOKUP($B33,'הצעת מחיר כללית'!$B$5:$E$147,3,0)</f>
        <v>מערכת אחת</v>
      </c>
      <c r="E33" s="66">
        <f>VLOOKUP($B33,'הצעת מחיר כללית'!$B$5:$E$147,4,0)</f>
        <v>0</v>
      </c>
      <c r="F33" s="6">
        <v>1</v>
      </c>
      <c r="G33" s="24">
        <f t="shared" si="0"/>
        <v>0</v>
      </c>
      <c r="H33" s="50">
        <f t="shared" si="1"/>
        <v>0</v>
      </c>
    </row>
    <row r="34" spans="1:8" ht="30" customHeight="1">
      <c r="A34" s="135"/>
      <c r="B34" s="44" t="s">
        <v>201</v>
      </c>
      <c r="C34" s="5" t="str">
        <f>VLOOKUP($B34,'הצעת מחיר כללית'!$B$5:$E$147,2,0)</f>
        <v>טכנאי</v>
      </c>
      <c r="D34" s="5" t="str">
        <f>VLOOKUP($B34,'הצעת מחיר כללית'!$B$5:$E$147,3,0)</f>
        <v>טכנאי אחד</v>
      </c>
      <c r="E34" s="66">
        <f>VLOOKUP($B34,'הצעת מחיר כללית'!$B$5:$E$147,4,0)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 s="1" customFormat="1" ht="15">
      <c r="A35" s="135"/>
      <c r="B35" s="44">
        <v>5.1100000000000003</v>
      </c>
      <c r="C35" s="5" t="str">
        <f>VLOOKUP($B35,'הצעת מחיר כללית'!$B$5:$E$147,2,0)</f>
        <v>מושבים מותאמים</v>
      </c>
      <c r="D35" s="5" t="str">
        <f>VLOOKUP($B35,'הצעת מחיר כללית'!$B$5:$E$147,3,0)</f>
        <v>מושב אחד</v>
      </c>
      <c r="E35" s="66">
        <f>VLOOKUP($B35,'הצעת מחיר כללית'!$B$5:$E$147,4,0)</f>
        <v>0</v>
      </c>
      <c r="F35" s="6">
        <v>60</v>
      </c>
      <c r="G35" s="24">
        <f t="shared" si="0"/>
        <v>0</v>
      </c>
      <c r="H35" s="50">
        <f t="shared" si="1"/>
        <v>0</v>
      </c>
    </row>
    <row r="36" spans="1:8" ht="30" customHeight="1">
      <c r="A36" s="135"/>
      <c r="B36" s="44">
        <v>5.12</v>
      </c>
      <c r="C36" s="5" t="str">
        <f>VLOOKUP($B36,'הצעת מחיר כללית'!$B$5:$E$147,2,0)</f>
        <v>שילוט הכוונה</v>
      </c>
      <c r="D36" s="5" t="str">
        <f>VLOOKUP($B36,'הצעת מחיר כללית'!$B$5:$E$147,3,0)</f>
        <v>למתחם כולו</v>
      </c>
      <c r="E36" s="66">
        <f>VLOOKUP($B36,'הצעת מחיר כללית'!$B$5:$E$147,4,0)</f>
        <v>0</v>
      </c>
      <c r="F36" s="6">
        <v>1</v>
      </c>
      <c r="G36" s="24">
        <f t="shared" si="0"/>
        <v>0</v>
      </c>
      <c r="H36" s="50">
        <f t="shared" si="1"/>
        <v>0</v>
      </c>
    </row>
    <row r="37" spans="1:8" s="1" customFormat="1" ht="30">
      <c r="A37" s="134" t="s">
        <v>59</v>
      </c>
      <c r="B37" s="44">
        <v>6.1</v>
      </c>
      <c r="C37" s="5" t="str">
        <f>VLOOKUP($B37,'הצעת מחיר כללית'!$B$5:$E$147,2,0)</f>
        <v>חבלול, עמודי נירוסטה וחבל לבן</v>
      </c>
      <c r="D37" s="5" t="str">
        <f>VLOOKUP($B37,'הצעת מחיר כללית'!$B$5:$E$147,3,0)</f>
        <v>חבלול באורך מטר אחד + שני עמודים וחבל לבן</v>
      </c>
      <c r="E37" s="66">
        <f>VLOOKUP($B37,'הצעת מחיר כללית'!$B$5:$E$147,4,0)</f>
        <v>0</v>
      </c>
      <c r="F37" s="6">
        <v>50</v>
      </c>
      <c r="G37" s="24">
        <f t="shared" si="0"/>
        <v>0</v>
      </c>
      <c r="H37" s="50">
        <f t="shared" si="1"/>
        <v>0</v>
      </c>
    </row>
    <row r="38" spans="1:8" ht="30" customHeight="1">
      <c r="A38" s="135"/>
      <c r="B38" s="44">
        <v>6.2</v>
      </c>
      <c r="C38" s="5" t="str">
        <f>VLOOKUP($B38,'הצעת מחיר כללית'!$B$5:$E$147,2,0)</f>
        <v>תרנים לדגלים</v>
      </c>
      <c r="D38" s="5" t="str">
        <f>VLOOKUP($B38,'הצעת מחיר כללית'!$B$5:$E$147,3,0)</f>
        <v>תורן אחד</v>
      </c>
      <c r="E38" s="66">
        <f>VLOOKUP($B38,'הצעת מחיר כללית'!$B$5:$E$147,4,0)</f>
        <v>0</v>
      </c>
      <c r="F38" s="6">
        <v>80</v>
      </c>
      <c r="G38" s="24">
        <f t="shared" si="0"/>
        <v>0</v>
      </c>
      <c r="H38" s="50">
        <f t="shared" si="1"/>
        <v>0</v>
      </c>
    </row>
    <row r="39" spans="1:8" s="1" customFormat="1" ht="15">
      <c r="A39" s="135"/>
      <c r="B39" s="44">
        <v>6.3</v>
      </c>
      <c r="C39" s="5" t="str">
        <f>VLOOKUP($B39,'הצעת מחיר כללית'!$B$5:$E$147,2,0)</f>
        <v>דגלי לאום על מוטות (6 מ')</v>
      </c>
      <c r="D39" s="5" t="str">
        <f>VLOOKUP($B39,'הצעת מחיר כללית'!$B$5:$E$147,3,0)</f>
        <v>דגל על מוט</v>
      </c>
      <c r="E39" s="66">
        <f>VLOOKUP($B39,'הצעת מחיר כללית'!$B$5:$E$147,4,0)</f>
        <v>0</v>
      </c>
      <c r="F39" s="6">
        <v>80</v>
      </c>
      <c r="G39" s="24">
        <f t="shared" si="0"/>
        <v>0</v>
      </c>
      <c r="H39" s="50">
        <f t="shared" si="1"/>
        <v>0</v>
      </c>
    </row>
    <row r="40" spans="1:8" ht="30" customHeight="1">
      <c r="A40" s="135"/>
      <c r="B40" s="44" t="s">
        <v>268</v>
      </c>
      <c r="C40" s="5" t="str">
        <f>VLOOKUP($B40,'הצעת מחיר כללית'!$B$5:$E$147,2,0)</f>
        <v xml:space="preserve">במת כבוד 12.20X6.10 מדורגת + מדרגות + מעקות + ציפוי שטיח כחול + כיסוי מסביב בבד כחול </v>
      </c>
      <c r="D40" s="5" t="str">
        <f>VLOOKUP($B40,'הצעת מחיר כללית'!$B$5:$E$147,3,0)</f>
        <v>מחיר למטר</v>
      </c>
      <c r="E40" s="66">
        <f>VLOOKUP($B40,'הצעת מחיר כללית'!$B$5:$E$147,4,0)</f>
        <v>0</v>
      </c>
      <c r="F40" s="6">
        <v>75</v>
      </c>
      <c r="G40" s="24">
        <f t="shared" si="0"/>
        <v>0</v>
      </c>
      <c r="H40" s="50">
        <f t="shared" si="1"/>
        <v>0</v>
      </c>
    </row>
    <row r="41" spans="1:8" s="1" customFormat="1" ht="59.25" customHeight="1">
      <c r="A41" s="135"/>
      <c r="B41" s="44" t="s">
        <v>269</v>
      </c>
      <c r="C41" s="5" t="str">
        <f>VLOOKUP($B41,'הצעת מחיר כללית'!$B$5:$E$147,2,0)</f>
        <v xml:space="preserve">במת נואמים 8.54X3.66 + מדרגות + מעקות + ציפוי שטיח כחול + כיסוי מסביב בבד כחול </v>
      </c>
      <c r="D41" s="5" t="str">
        <f>VLOOKUP($B41,'הצעת מחיר כללית'!$B$5:$E$147,3,0)</f>
        <v>מחיר למטר</v>
      </c>
      <c r="E41" s="66">
        <f>VLOOKUP($B41,'הצעת מחיר כללית'!$B$5:$E$147,4,0)</f>
        <v>0</v>
      </c>
      <c r="F41" s="6">
        <v>32</v>
      </c>
      <c r="G41" s="24">
        <f t="shared" si="0"/>
        <v>0</v>
      </c>
      <c r="H41" s="50">
        <f t="shared" si="1"/>
        <v>0</v>
      </c>
    </row>
    <row r="42" spans="1:8" ht="63" customHeight="1">
      <c r="A42" s="135"/>
      <c r="B42" s="44" t="s">
        <v>270</v>
      </c>
      <c r="C42" s="5" t="str">
        <f>VLOOKUP($B42,'הצעת מחיר כללית'!$B$5:$E$147,2,0)</f>
        <v xml:space="preserve">במת עיתונאים 4.88X2.44, גובה 40 ס"מ, מדרגה + מעקות + ציפוי שטיח כחול + כיסוי מסביב בבד כחול </v>
      </c>
      <c r="D42" s="5" t="str">
        <f>VLOOKUP($B42,'הצעת מחיר כללית'!$B$5:$E$147,3,0)</f>
        <v>מחיר למטר</v>
      </c>
      <c r="E42" s="66">
        <f>VLOOKUP($B42,'הצעת מחיר כללית'!$B$5:$E$147,4,0)</f>
        <v>0</v>
      </c>
      <c r="F42" s="6">
        <v>12</v>
      </c>
      <c r="G42" s="24">
        <f t="shared" si="0"/>
        <v>0</v>
      </c>
      <c r="H42" s="50">
        <f t="shared" si="1"/>
        <v>0</v>
      </c>
    </row>
    <row r="43" spans="1:8" ht="43.5" customHeight="1">
      <c r="A43" s="135"/>
      <c r="B43" s="44" t="s">
        <v>271</v>
      </c>
      <c r="C43" s="5" t="str">
        <f>VLOOKUP($B43,'הצעת מחיר כללית'!$B$5:$E$147,2,0)</f>
        <v>במה 1.22X2.44 בצבע שחור, גובה 30 ס"מ</v>
      </c>
      <c r="D43" s="5" t="str">
        <f>VLOOKUP($B43,'הצעת מחיר כללית'!$B$5:$E$147,3,0)</f>
        <v>מחיר למטר</v>
      </c>
      <c r="E43" s="66">
        <f>VLOOKUP($B43,'הצעת מחיר כללית'!$B$5:$E$147,4,0)</f>
        <v>0</v>
      </c>
      <c r="F43" s="6">
        <v>6</v>
      </c>
      <c r="G43" s="24">
        <f t="shared" ref="G43" si="5">E43*F43</f>
        <v>0</v>
      </c>
      <c r="H43" s="50">
        <f t="shared" ref="H43" si="6">G43*$O$1</f>
        <v>0</v>
      </c>
    </row>
    <row r="44" spans="1:8" s="1" customFormat="1" ht="45">
      <c r="A44" s="135"/>
      <c r="B44" s="44">
        <v>6.7</v>
      </c>
      <c r="C44" s="5" t="str">
        <f>VLOOKUP($B44,'הצעת מחיר כללית'!$B$5:$E$147,2,0)</f>
        <v>שושנות דגלים (כל שושונה כוללת 5 תרנים עד 3 מטר + דגלים לתרנים)</v>
      </c>
      <c r="D44" s="5" t="str">
        <f>VLOOKUP($B44,'הצעת מחיר כללית'!$B$5:$E$147,3,0)</f>
        <v>שושנה אחת</v>
      </c>
      <c r="E44" s="66">
        <f>VLOOKUP($B44,'הצעת מחיר כללית'!$B$5:$E$147,4,0)</f>
        <v>0</v>
      </c>
      <c r="F44" s="6">
        <v>2</v>
      </c>
      <c r="G44" s="24">
        <f t="shared" si="0"/>
        <v>0</v>
      </c>
      <c r="H44" s="50">
        <f t="shared" si="1"/>
        <v>0</v>
      </c>
    </row>
    <row r="45" spans="1:8" ht="30" customHeight="1">
      <c r="A45" s="135"/>
      <c r="B45" s="44">
        <v>6.8</v>
      </c>
      <c r="C45" s="5" t="str">
        <f>VLOOKUP($B45,'הצעת מחיר כללית'!$B$5:$E$147,2,0)</f>
        <v>פחי זבל+שקיות</v>
      </c>
      <c r="D45" s="5" t="str">
        <f>VLOOKUP($B45,'הצעת מחיר כללית'!$B$5:$E$147,3,0)</f>
        <v>פח אחד</v>
      </c>
      <c r="E45" s="66">
        <f>VLOOKUP($B45,'הצעת מחיר כללית'!$B$5:$E$147,4,0)</f>
        <v>0</v>
      </c>
      <c r="F45" s="6">
        <v>20</v>
      </c>
      <c r="G45" s="24">
        <f t="shared" si="0"/>
        <v>0</v>
      </c>
      <c r="H45" s="50">
        <f t="shared" si="1"/>
        <v>0</v>
      </c>
    </row>
    <row r="46" spans="1:8" s="1" customFormat="1" ht="15">
      <c r="A46" s="135"/>
      <c r="B46" s="44">
        <v>6.9</v>
      </c>
      <c r="C46" s="5" t="str">
        <f>VLOOKUP($B46,'הצעת מחיר כללית'!$B$5:$E$147,2,0)</f>
        <v>כסאות פלסטיק (אזוקים)</v>
      </c>
      <c r="D46" s="5" t="str">
        <f>VLOOKUP($B46,'הצעת מחיר כללית'!$B$5:$E$147,3,0)</f>
        <v>כסא אחד</v>
      </c>
      <c r="E46" s="66">
        <f>VLOOKUP($B46,'הצעת מחיר כללית'!$B$5:$E$147,4,0)</f>
        <v>0</v>
      </c>
      <c r="F46" s="6">
        <v>6000</v>
      </c>
      <c r="G46" s="24">
        <f t="shared" si="0"/>
        <v>0</v>
      </c>
      <c r="H46" s="50">
        <f t="shared" si="1"/>
        <v>0</v>
      </c>
    </row>
    <row r="47" spans="1:8" ht="30" customHeight="1">
      <c r="A47" s="135"/>
      <c r="B47" s="44" t="s">
        <v>202</v>
      </c>
      <c r="C47" s="5" t="str">
        <f>VLOOKUP($B47,'הצעת מחיר כללית'!$B$5:$E$147,2,0)</f>
        <v>כסאות ברזל (ריפוד)</v>
      </c>
      <c r="D47" s="5" t="str">
        <f>VLOOKUP($B47,'הצעת מחיר כללית'!$B$5:$E$147,3,0)</f>
        <v>כסא אחד</v>
      </c>
      <c r="E47" s="66">
        <f>VLOOKUP($B47,'הצעת מחיר כללית'!$B$5:$E$147,4,0)</f>
        <v>0</v>
      </c>
      <c r="F47" s="6">
        <v>80</v>
      </c>
      <c r="G47" s="24">
        <f t="shared" si="0"/>
        <v>0</v>
      </c>
      <c r="H47" s="50">
        <f t="shared" si="1"/>
        <v>0</v>
      </c>
    </row>
    <row r="48" spans="1:8" s="1" customFormat="1" ht="15">
      <c r="A48" s="135"/>
      <c r="B48" s="44">
        <v>6.13</v>
      </c>
      <c r="C48" s="5" t="str">
        <f>VLOOKUP($B48,'הצעת מחיר כללית'!$B$5:$E$147,2,0)</f>
        <v>מחסומים (2 מ')</v>
      </c>
      <c r="D48" s="5" t="str">
        <f>VLOOKUP($B48,'הצעת מחיר כללית'!$B$5:$E$147,3,0)</f>
        <v>מחסום אחד</v>
      </c>
      <c r="E48" s="66">
        <f>VLOOKUP($B48,'הצעת מחיר כללית'!$B$5:$E$147,4,0)</f>
        <v>0</v>
      </c>
      <c r="F48" s="6">
        <v>120</v>
      </c>
      <c r="G48" s="24">
        <f t="shared" ref="G48:G82" si="7">E48*F48</f>
        <v>0</v>
      </c>
      <c r="H48" s="50">
        <f t="shared" ref="H48:H82" si="8">G48*$O$1</f>
        <v>0</v>
      </c>
    </row>
    <row r="49" spans="1:8" ht="30" customHeight="1">
      <c r="A49" s="135"/>
      <c r="B49" s="44">
        <v>6.14</v>
      </c>
      <c r="C49" s="5" t="str">
        <f>VLOOKUP($B49,'הצעת מחיר כללית'!$B$5:$E$147,2,0)</f>
        <v>שולחן לבידוק + מפה</v>
      </c>
      <c r="D49" s="5" t="str">
        <f>VLOOKUP($B49,'הצעת מחיר כללית'!$B$5:$E$147,3,0)</f>
        <v>שולחן אחד</v>
      </c>
      <c r="E49" s="66">
        <f>VLOOKUP($B49,'הצעת מחיר כללית'!$B$5:$E$147,4,0)</f>
        <v>0</v>
      </c>
      <c r="F49" s="6">
        <v>10</v>
      </c>
      <c r="G49" s="24">
        <f t="shared" si="7"/>
        <v>0</v>
      </c>
      <c r="H49" s="50">
        <f t="shared" si="8"/>
        <v>0</v>
      </c>
    </row>
    <row r="50" spans="1:8" s="1" customFormat="1" ht="15">
      <c r="A50" s="135"/>
      <c r="B50" s="44">
        <v>6.15</v>
      </c>
      <c r="C50" s="5" t="str">
        <f>VLOOKUP($B50,'הצעת מחיר כללית'!$B$5:$E$147,2,0)</f>
        <v>שולחן קטן</v>
      </c>
      <c r="D50" s="5" t="str">
        <f>VLOOKUP($B50,'הצעת מחיר כללית'!$B$5:$E$147,3,0)</f>
        <v>שולחן אחד</v>
      </c>
      <c r="E50" s="66">
        <f>VLOOKUP($B50,'הצעת מחיר כללית'!$B$5:$E$147,4,0)</f>
        <v>0</v>
      </c>
      <c r="F50" s="6">
        <v>2</v>
      </c>
      <c r="G50" s="24">
        <f t="shared" si="7"/>
        <v>0</v>
      </c>
      <c r="H50" s="50">
        <f t="shared" si="8"/>
        <v>0</v>
      </c>
    </row>
    <row r="51" spans="1:8" ht="30" customHeight="1">
      <c r="A51" s="135"/>
      <c r="B51" s="44">
        <v>6.16</v>
      </c>
      <c r="C51" s="5" t="str">
        <f>VLOOKUP($B51,'הצעת מחיר כללית'!$B$5:$E$147,2,0)</f>
        <v>הצללה (כולל משקולות במקרה הצורך)</v>
      </c>
      <c r="D51" s="5" t="str">
        <f>VLOOKUP($B51,'הצעת מחיר כללית'!$B$5:$E$147,3,0)</f>
        <v>למטר</v>
      </c>
      <c r="E51" s="66">
        <f>VLOOKUP($B51,'הצעת מחיר כללית'!$B$5:$E$147,4,0)</f>
        <v>0</v>
      </c>
      <c r="F51" s="6">
        <v>4200</v>
      </c>
      <c r="G51" s="24">
        <f t="shared" si="7"/>
        <v>0</v>
      </c>
      <c r="H51" s="50">
        <f t="shared" si="8"/>
        <v>0</v>
      </c>
    </row>
    <row r="52" spans="1:8" s="1" customFormat="1" ht="15">
      <c r="A52" s="135"/>
      <c r="B52" s="44">
        <v>6.21</v>
      </c>
      <c r="C52" s="5" t="str">
        <f>VLOOKUP($B52,'הצעת מחיר כללית'!$B$5:$E$147,2,0)</f>
        <v>מהנדס קונסטרוקציה</v>
      </c>
      <c r="D52" s="5" t="str">
        <f>VLOOKUP($B52,'הצעת מחיר כללית'!$B$5:$E$147,3,0)</f>
        <v>כלל האירוע</v>
      </c>
      <c r="E52" s="66">
        <f>VLOOKUP($B52,'הצעת מחיר כללית'!$B$5:$E$147,4,0)</f>
        <v>0</v>
      </c>
      <c r="F52" s="6">
        <v>1</v>
      </c>
      <c r="G52" s="24">
        <f t="shared" si="7"/>
        <v>0</v>
      </c>
      <c r="H52" s="50">
        <f t="shared" si="8"/>
        <v>0</v>
      </c>
    </row>
    <row r="53" spans="1:8" ht="30" customHeight="1">
      <c r="A53" s="135"/>
      <c r="B53" s="44">
        <v>6.22</v>
      </c>
      <c r="C53" s="5" t="str">
        <f>VLOOKUP($B53,'הצעת מחיר כללית'!$B$5:$E$147,2,0)</f>
        <v>מנהל/ממונה בטיחות</v>
      </c>
      <c r="D53" s="5" t="str">
        <f>VLOOKUP($B53,'הצעת מחיר כללית'!$B$5:$E$147,3,0)</f>
        <v>כלל האירוע</v>
      </c>
      <c r="E53" s="66">
        <f>VLOOKUP($B53,'הצעת מחיר כללית'!$B$5:$E$147,4,0)</f>
        <v>0</v>
      </c>
      <c r="F53" s="6">
        <v>1</v>
      </c>
      <c r="G53" s="24">
        <f t="shared" si="7"/>
        <v>0</v>
      </c>
      <c r="H53" s="50">
        <f t="shared" si="8"/>
        <v>0</v>
      </c>
    </row>
    <row r="54" spans="1:8" ht="30" customHeight="1">
      <c r="A54" s="136"/>
      <c r="B54" s="54">
        <v>6.23</v>
      </c>
      <c r="C54" s="5" t="str">
        <f>VLOOKUP($B54,'הצעת מחיר כללית'!$B$5:$E$147,2,0)</f>
        <v>הסתרות למ"ר - בצבע לבן ע"ג בזטים</v>
      </c>
      <c r="D54" s="5" t="str">
        <f>VLOOKUP($B54,'הצעת מחיר כללית'!$B$5:$E$147,3,0)</f>
        <v>מחיר למטר</v>
      </c>
      <c r="E54" s="66">
        <f>VLOOKUP($B54,'הצעת מחיר כללית'!$B$5:$E$147,4,0)</f>
        <v>0</v>
      </c>
      <c r="F54" s="6">
        <v>96</v>
      </c>
      <c r="G54" s="24">
        <f t="shared" ref="G54" si="9">E54*F54</f>
        <v>0</v>
      </c>
      <c r="H54" s="50">
        <f t="shared" si="8"/>
        <v>0</v>
      </c>
    </row>
    <row r="55" spans="1:8" s="1" customFormat="1" ht="30">
      <c r="A55" s="23" t="s">
        <v>85</v>
      </c>
      <c r="B55" s="44">
        <v>7.1</v>
      </c>
      <c r="C55" s="5" t="str">
        <f>VLOOKUP($B55,'הצעת מחיר כללית'!$B$5:$E$147,2,0)</f>
        <v>מנחה מקצועי (כולל אש"ל ונסיעות)</v>
      </c>
      <c r="D55" s="5" t="str">
        <f>VLOOKUP($B55,'הצעת מחיר כללית'!$B$5:$E$147,3,0)</f>
        <v>אירוע מלא (כולל חזרה)</v>
      </c>
      <c r="E55" s="66">
        <f>VLOOKUP($B55,'הצעת מחיר כללית'!$B$5:$E$147,4,0)</f>
        <v>0</v>
      </c>
      <c r="F55" s="6">
        <v>1</v>
      </c>
      <c r="G55" s="24">
        <f t="shared" si="7"/>
        <v>0</v>
      </c>
      <c r="H55" s="50">
        <f t="shared" si="8"/>
        <v>0</v>
      </c>
    </row>
    <row r="56" spans="1:8" ht="30" customHeight="1">
      <c r="A56" s="134" t="s">
        <v>88</v>
      </c>
      <c r="B56" s="44">
        <v>8.1</v>
      </c>
      <c r="C56" s="5" t="str">
        <f>VLOOKUP($B56,'הצעת מחיר כללית'!$B$5:$E$147,2,0)</f>
        <v>אמבולנס רגיל</v>
      </c>
      <c r="D56" s="5" t="str">
        <f>VLOOKUP($B56,'הצעת מחיר כללית'!$B$5:$E$147,3,0)</f>
        <v>אמבולנס + צוות</v>
      </c>
      <c r="E56" s="66">
        <f>VLOOKUP($B56,'הצעת מחיר כללית'!$B$5:$E$147,4,0)</f>
        <v>0</v>
      </c>
      <c r="F56" s="6">
        <v>1</v>
      </c>
      <c r="G56" s="24">
        <f t="shared" si="7"/>
        <v>0</v>
      </c>
      <c r="H56" s="50">
        <f t="shared" si="8"/>
        <v>0</v>
      </c>
    </row>
    <row r="57" spans="1:8" ht="30" customHeight="1">
      <c r="A57" s="135"/>
      <c r="B57" s="44" t="s">
        <v>324</v>
      </c>
      <c r="C57" s="5" t="str">
        <f>VLOOKUP($B57,'הצעת מחיר כללית'!$B$5:$E$147,2,0)</f>
        <v>אמבולנס נט"ן</v>
      </c>
      <c r="D57" s="5" t="str">
        <f>VLOOKUP($B57,'הצעת מחיר כללית'!$B$5:$E$147,3,0)</f>
        <v>אמבולנס + צוות</v>
      </c>
      <c r="E57" s="66">
        <f>VLOOKUP($B57,'הצעת מחיר כללית'!$B$5:$E$147,4,0)</f>
        <v>0</v>
      </c>
      <c r="F57" s="6">
        <v>1</v>
      </c>
      <c r="G57" s="24">
        <f t="shared" si="7"/>
        <v>0</v>
      </c>
      <c r="H57" s="50">
        <f t="shared" si="8"/>
        <v>0</v>
      </c>
    </row>
    <row r="58" spans="1:8" ht="30" customHeight="1">
      <c r="A58" s="134" t="s">
        <v>91</v>
      </c>
      <c r="B58" s="44">
        <v>9.1</v>
      </c>
      <c r="C58" s="5" t="str">
        <f>VLOOKUP($B58,'הצעת מחיר כללית'!$B$5:$E$147,2,0)</f>
        <v>קוליסות PVC לטקס 1.10X2.20 + רגל</v>
      </c>
      <c r="D58" s="5" t="str">
        <f>VLOOKUP($B58,'הצעת מחיר כללית'!$B$5:$E$147,3,0)</f>
        <v>קוליסה אחת</v>
      </c>
      <c r="E58" s="66">
        <f>VLOOKUP($B58,'הצעת מחיר כללית'!$B$5:$E$147,4,0)</f>
        <v>0</v>
      </c>
      <c r="F58" s="6">
        <v>3</v>
      </c>
      <c r="G58" s="24">
        <f t="shared" si="7"/>
        <v>0</v>
      </c>
      <c r="H58" s="50">
        <f t="shared" si="8"/>
        <v>0</v>
      </c>
    </row>
    <row r="59" spans="1:8" s="1" customFormat="1" ht="15">
      <c r="A59" s="135"/>
      <c r="B59" s="44">
        <v>9.1999999999999993</v>
      </c>
      <c r="C59" s="5" t="str">
        <f>VLOOKUP($B59,'הצעת מחיר כללית'!$B$5:$E$147,2,0)</f>
        <v>שלטי הכוונה PVC 50X50</v>
      </c>
      <c r="D59" s="5" t="str">
        <f>VLOOKUP($B59,'הצעת מחיר כללית'!$B$5:$E$147,3,0)</f>
        <v>שלט אחד</v>
      </c>
      <c r="E59" s="66">
        <f>VLOOKUP($B59,'הצעת מחיר כללית'!$B$5:$E$147,4,0)</f>
        <v>0</v>
      </c>
      <c r="F59" s="6">
        <v>20</v>
      </c>
      <c r="G59" s="24">
        <f t="shared" si="7"/>
        <v>0</v>
      </c>
      <c r="H59" s="50">
        <f t="shared" si="8"/>
        <v>0</v>
      </c>
    </row>
    <row r="60" spans="1:8" ht="30" customHeight="1">
      <c r="A60" s="135"/>
      <c r="B60" s="44">
        <v>9.3000000000000007</v>
      </c>
      <c r="C60" s="5" t="str">
        <f>VLOOKUP($B60,'הצעת מחיר כללית'!$B$5:$E$147,2,0)</f>
        <v>שלטי חירום  PVC 80X80</v>
      </c>
      <c r="D60" s="5" t="str">
        <f>VLOOKUP($B60,'הצעת מחיר כללית'!$B$5:$E$147,3,0)</f>
        <v>שלט אחד</v>
      </c>
      <c r="E60" s="66">
        <f>VLOOKUP($B60,'הצעת מחיר כללית'!$B$5:$E$147,4,0)</f>
        <v>0</v>
      </c>
      <c r="F60" s="6">
        <v>20</v>
      </c>
      <c r="G60" s="24">
        <f t="shared" si="7"/>
        <v>0</v>
      </c>
      <c r="H60" s="50">
        <f t="shared" si="8"/>
        <v>0</v>
      </c>
    </row>
    <row r="61" spans="1:8" s="1" customFormat="1" ht="15">
      <c r="A61" s="136"/>
      <c r="B61" s="44">
        <v>9.4</v>
      </c>
      <c r="C61" s="5" t="str">
        <f>VLOOKUP($B61,'הצעת מחיר כללית'!$B$5:$E$147,2,0)</f>
        <v>תליה, הרכבה ופירוק</v>
      </c>
      <c r="D61" s="5" t="str">
        <f>VLOOKUP($B61,'הצעת מחיר כללית'!$B$5:$E$147,3,0)</f>
        <v>כלל האירוע</v>
      </c>
      <c r="E61" s="66">
        <f>VLOOKUP($B61,'הצעת מחיר כללית'!$B$5:$E$147,4,0)</f>
        <v>0</v>
      </c>
      <c r="F61" s="6">
        <v>1</v>
      </c>
      <c r="G61" s="24">
        <f t="shared" si="7"/>
        <v>0</v>
      </c>
      <c r="H61" s="50">
        <f t="shared" si="8"/>
        <v>0</v>
      </c>
    </row>
    <row r="62" spans="1:8" ht="30" customHeight="1">
      <c r="A62" s="134" t="s">
        <v>96</v>
      </c>
      <c r="B62" s="44">
        <v>10.1</v>
      </c>
      <c r="C62" s="5" t="str">
        <f>VLOOKUP($B62,'הצעת מחיר כללית'!$B$5:$E$147,2,0)</f>
        <v>כריכים חלבי/פרווה</v>
      </c>
      <c r="D62" s="5" t="str">
        <f>VLOOKUP($B62,'הצעת מחיר כללית'!$B$5:$E$147,3,0)</f>
        <v>כריך אחד</v>
      </c>
      <c r="E62" s="66">
        <f>VLOOKUP($B62,'הצעת מחיר כללית'!$B$5:$E$147,4,0)</f>
        <v>0</v>
      </c>
      <c r="F62" s="6">
        <v>70</v>
      </c>
      <c r="G62" s="24">
        <f t="shared" si="7"/>
        <v>0</v>
      </c>
      <c r="H62" s="50">
        <f t="shared" si="8"/>
        <v>0</v>
      </c>
    </row>
    <row r="63" spans="1:8" s="1" customFormat="1" ht="15">
      <c r="A63" s="135"/>
      <c r="B63" s="44">
        <v>10.199999999999999</v>
      </c>
      <c r="C63" s="5" t="str">
        <f>VLOOKUP($B63,'הצעת מחיר כללית'!$B$5:$E$147,2,0)</f>
        <v>חמגשית בשרית</v>
      </c>
      <c r="D63" s="5" t="str">
        <f>VLOOKUP($B63,'הצעת מחיר כללית'!$B$5:$E$147,3,0)</f>
        <v>סועד אחד</v>
      </c>
      <c r="E63" s="66">
        <f>VLOOKUP($B63,'הצעת מחיר כללית'!$B$5:$E$147,4,0)</f>
        <v>0</v>
      </c>
      <c r="F63" s="6">
        <v>20</v>
      </c>
      <c r="G63" s="24">
        <f t="shared" si="7"/>
        <v>0</v>
      </c>
      <c r="H63" s="50">
        <f t="shared" si="8"/>
        <v>0</v>
      </c>
    </row>
    <row r="64" spans="1:8" s="1" customFormat="1" ht="15">
      <c r="A64" s="134" t="s">
        <v>98</v>
      </c>
      <c r="B64" s="44">
        <v>11.1</v>
      </c>
      <c r="C64" s="5" t="str">
        <f>VLOOKUP($B64,'הצעת מחיר כללית'!$B$5:$E$147,2,0)</f>
        <v>צילום האירוע</v>
      </c>
      <c r="D64" s="5" t="str">
        <f>VLOOKUP($B64,'הצעת מחיר כללית'!$B$5:$E$147,3,0)</f>
        <v>חצי יום עבודה</v>
      </c>
      <c r="E64" s="66">
        <f>VLOOKUP($B64,'הצעת מחיר כללית'!$B$5:$E$147,4,0)</f>
        <v>0</v>
      </c>
      <c r="F64" s="6">
        <v>1</v>
      </c>
      <c r="G64" s="24">
        <f t="shared" si="7"/>
        <v>0</v>
      </c>
      <c r="H64" s="50">
        <f t="shared" si="8"/>
        <v>0</v>
      </c>
    </row>
    <row r="65" spans="1:8" ht="30" customHeight="1">
      <c r="A65" s="135"/>
      <c r="B65" s="44">
        <v>11.2</v>
      </c>
      <c r="C65" s="5" t="str">
        <f>VLOOKUP($B65,'הצעת מחיר כללית'!$B$5:$E$147,2,0)</f>
        <v>תמונות 18X13</v>
      </c>
      <c r="D65" s="5" t="str">
        <f>VLOOKUP($B65,'הצעת מחיר כללית'!$B$5:$E$147,3,0)</f>
        <v>תמונה אחת</v>
      </c>
      <c r="E65" s="66">
        <f>VLOOKUP($B65,'הצעת מחיר כללית'!$B$5:$E$147,4,0)</f>
        <v>0</v>
      </c>
      <c r="F65" s="6">
        <v>90</v>
      </c>
      <c r="G65" s="24">
        <f t="shared" si="7"/>
        <v>0</v>
      </c>
      <c r="H65" s="50">
        <f t="shared" si="8"/>
        <v>0</v>
      </c>
    </row>
    <row r="66" spans="1:8" s="1" customFormat="1" ht="15">
      <c r="A66" s="135"/>
      <c r="B66" s="44">
        <v>11.3</v>
      </c>
      <c r="C66" s="5" t="str">
        <f>VLOOKUP($B66,'הצעת מחיר כללית'!$B$5:$E$147,2,0)</f>
        <v>כל התמונות על CD</v>
      </c>
      <c r="D66" s="5" t="str">
        <f>VLOOKUP($B66,'הצעת מחיר כללית'!$B$5:$E$147,3,0)</f>
        <v>CD אחד</v>
      </c>
      <c r="E66" s="66">
        <f>VLOOKUP($B66,'הצעת מחיר כללית'!$B$5:$E$147,4,0)</f>
        <v>0</v>
      </c>
      <c r="F66" s="6">
        <v>1</v>
      </c>
      <c r="G66" s="24">
        <f t="shared" si="7"/>
        <v>0</v>
      </c>
      <c r="H66" s="50">
        <f t="shared" si="8"/>
        <v>0</v>
      </c>
    </row>
    <row r="67" spans="1:8" ht="30" customHeight="1">
      <c r="A67" s="135"/>
      <c r="B67" s="44">
        <v>11.4</v>
      </c>
      <c r="C67" s="5" t="str">
        <f>VLOOKUP($B67,'הצעת מחיר כללית'!$B$5:$E$147,2,0)</f>
        <v>כל התמונות על DOK</v>
      </c>
      <c r="D67" s="5" t="str">
        <f>VLOOKUP($B67,'הצעת מחיר כללית'!$B$5:$E$147,3,0)</f>
        <v>DOK אחד</v>
      </c>
      <c r="E67" s="66">
        <f>VLOOKUP($B67,'הצעת מחיר כללית'!$B$5:$E$147,4,0)</f>
        <v>0</v>
      </c>
      <c r="F67" s="6">
        <v>1</v>
      </c>
      <c r="G67" s="24">
        <f t="shared" si="7"/>
        <v>0</v>
      </c>
      <c r="H67" s="50">
        <f t="shared" si="8"/>
        <v>0</v>
      </c>
    </row>
    <row r="68" spans="1:8" s="1" customFormat="1" ht="15">
      <c r="A68" s="135"/>
      <c r="B68" s="44">
        <v>11.5</v>
      </c>
      <c r="C68" s="5" t="str">
        <f>VLOOKUP($B68,'הצעת מחיר כללית'!$B$5:$E$147,2,0)</f>
        <v>אלבום מסכם</v>
      </c>
      <c r="D68" s="5" t="str">
        <f>VLOOKUP($B68,'הצעת מחיר כללית'!$B$5:$E$147,3,0)</f>
        <v>אלבום</v>
      </c>
      <c r="E68" s="66">
        <f>VLOOKUP($B68,'הצעת מחיר כללית'!$B$5:$E$147,4,0)</f>
        <v>0</v>
      </c>
      <c r="F68" s="6">
        <v>1</v>
      </c>
      <c r="G68" s="24">
        <f t="shared" si="7"/>
        <v>0</v>
      </c>
      <c r="H68" s="50">
        <f t="shared" si="8"/>
        <v>0</v>
      </c>
    </row>
    <row r="69" spans="1:8" ht="30" customHeight="1">
      <c r="A69" s="135"/>
      <c r="B69" s="44">
        <v>11.6</v>
      </c>
      <c r="C69" s="5" t="str">
        <f>VLOOKUP($B69,'הצעת מחיר כללית'!$B$5:$E$147,2,0)</f>
        <v>גיבוי בענן לכל התמונות</v>
      </c>
      <c r="D69" s="5">
        <f>VLOOKUP($B69,'הצעת מחיר כללית'!$B$5:$E$147,3,0)</f>
        <v>0</v>
      </c>
      <c r="E69" s="66">
        <f>VLOOKUP($B69,'הצעת מחיר כללית'!$B$5:$E$147,4,0)</f>
        <v>0</v>
      </c>
      <c r="F69" s="6">
        <v>1</v>
      </c>
      <c r="G69" s="24">
        <f t="shared" si="7"/>
        <v>0</v>
      </c>
      <c r="H69" s="50">
        <f t="shared" si="8"/>
        <v>0</v>
      </c>
    </row>
    <row r="70" spans="1:8" ht="30" customHeight="1">
      <c r="A70" s="136"/>
      <c r="B70" s="44">
        <v>11.8</v>
      </c>
      <c r="C70" s="5" t="str">
        <f>VLOOKUP($B70,'הצעת מחיר כללית'!$B$5:$E$147,2,0)</f>
        <v>צילום וידאו במצלמה אחת במעגל סגור + מסך פלזמה 50 '</v>
      </c>
      <c r="D70" s="5" t="str">
        <f>VLOOKUP($B70,'הצעת מחיר כללית'!$B$5:$E$147,3,0)</f>
        <v>כלל האירוע</v>
      </c>
      <c r="E70" s="66">
        <f>VLOOKUP($B70,'הצעת מחיר כללית'!$B$5:$E$147,4,0)</f>
        <v>0</v>
      </c>
      <c r="F70" s="6">
        <v>1</v>
      </c>
      <c r="G70" s="24">
        <f t="shared" si="7"/>
        <v>0</v>
      </c>
      <c r="H70" s="50">
        <f t="shared" si="8"/>
        <v>0</v>
      </c>
    </row>
    <row r="71" spans="1:8" s="1" customFormat="1" ht="30">
      <c r="A71" s="134" t="s">
        <v>110</v>
      </c>
      <c r="B71" s="44">
        <v>12.1</v>
      </c>
      <c r="C71" s="5" t="str">
        <f>VLOOKUP($B71,'הצעת מחיר כללית'!$B$5:$E$147,2,0)</f>
        <v>תאי שירותים כימיים + נייר טואלט</v>
      </c>
      <c r="D71" s="5" t="str">
        <f>VLOOKUP($B71,'הצעת מחיר כללית'!$B$5:$E$147,3,0)</f>
        <v>תא אחד</v>
      </c>
      <c r="E71" s="66">
        <f>VLOOKUP($B71,'הצעת מחיר כללית'!$B$5:$E$147,4,0)</f>
        <v>0</v>
      </c>
      <c r="F71" s="6">
        <v>20</v>
      </c>
      <c r="G71" s="24">
        <f t="shared" si="7"/>
        <v>0</v>
      </c>
      <c r="H71" s="50">
        <f t="shared" si="8"/>
        <v>0</v>
      </c>
    </row>
    <row r="72" spans="1:8" ht="30" customHeight="1">
      <c r="A72" s="135"/>
      <c r="B72" s="44">
        <v>12.2</v>
      </c>
      <c r="C72" s="5" t="str">
        <f>VLOOKUP($B72,'הצעת מחיר כללית'!$B$5:$E$147,2,0)</f>
        <v>מעמד נטילת ידיים דו"צ (ללא צנרת) + נייר</v>
      </c>
      <c r="D72" s="5" t="str">
        <f>VLOOKUP($B72,'הצעת מחיר כללית'!$B$5:$E$147,3,0)</f>
        <v>עמדה אחת</v>
      </c>
      <c r="E72" s="66">
        <f>VLOOKUP($B72,'הצעת מחיר כללית'!$B$5:$E$147,4,0)</f>
        <v>0</v>
      </c>
      <c r="F72" s="6">
        <v>4</v>
      </c>
      <c r="G72" s="24">
        <f t="shared" si="7"/>
        <v>0</v>
      </c>
      <c r="H72" s="50">
        <f t="shared" si="8"/>
        <v>0</v>
      </c>
    </row>
    <row r="73" spans="1:8" s="1" customFormat="1" ht="15">
      <c r="A73" s="135"/>
      <c r="B73" s="44">
        <v>12.3</v>
      </c>
      <c r="C73" s="5" t="str">
        <f>VLOOKUP($B73,'הצעת מחיר כללית'!$B$5:$E$147,2,0)</f>
        <v>תאי שירותים לנכים</v>
      </c>
      <c r="D73" s="5" t="str">
        <f>VLOOKUP($B73,'הצעת מחיר כללית'!$B$5:$E$147,3,0)</f>
        <v>תא אחד</v>
      </c>
      <c r="E73" s="66">
        <f>VLOOKUP($B73,'הצעת מחיר כללית'!$B$5:$E$147,4,0)</f>
        <v>0</v>
      </c>
      <c r="F73" s="6">
        <v>2</v>
      </c>
      <c r="G73" s="24">
        <f t="shared" si="7"/>
        <v>0</v>
      </c>
      <c r="H73" s="50">
        <f t="shared" si="8"/>
        <v>0</v>
      </c>
    </row>
    <row r="74" spans="1:8" ht="30" customHeight="1">
      <c r="A74" s="136"/>
      <c r="B74" s="44">
        <v>12.4</v>
      </c>
      <c r="C74" s="5" t="str">
        <f>VLOOKUP($B74,'הצעת מחיר כללית'!$B$5:$E$147,2,0)</f>
        <v>הובלה, הקמה ופירוק</v>
      </c>
      <c r="D74" s="5" t="str">
        <f>VLOOKUP($B74,'הצעת מחיר כללית'!$B$5:$E$147,3,0)</f>
        <v>כלל האירוע</v>
      </c>
      <c r="E74" s="66">
        <f>VLOOKUP($B74,'הצעת מחיר כללית'!$B$5:$E$147,4,0)</f>
        <v>0</v>
      </c>
      <c r="F74" s="6">
        <v>1</v>
      </c>
      <c r="G74" s="24">
        <f t="shared" si="7"/>
        <v>0</v>
      </c>
      <c r="H74" s="50">
        <f t="shared" si="8"/>
        <v>0</v>
      </c>
    </row>
    <row r="75" spans="1:8" s="1" customFormat="1" ht="30">
      <c r="A75" s="134" t="s">
        <v>189</v>
      </c>
      <c r="B75" s="44">
        <v>13.1</v>
      </c>
      <c r="C75" s="5" t="str">
        <f>VLOOKUP($B75,'הצעת מחיר כללית'!$B$5:$E$147,2,0)</f>
        <v>שמירה מתחילת הקמה ועד סיום פירוק</v>
      </c>
      <c r="D75" s="5" t="str">
        <f>VLOOKUP($B75,'הצעת מחיר כללית'!$B$5:$E$147,3,0)</f>
        <v>שומר אחד</v>
      </c>
      <c r="E75" s="66">
        <f>VLOOKUP($B75,'הצעת מחיר כללית'!$B$5:$E$147,4,0)</f>
        <v>0</v>
      </c>
      <c r="F75" s="6">
        <v>2</v>
      </c>
      <c r="G75" s="24">
        <f t="shared" si="7"/>
        <v>0</v>
      </c>
      <c r="H75" s="50">
        <f t="shared" si="8"/>
        <v>0</v>
      </c>
    </row>
    <row r="76" spans="1:8" ht="30" customHeight="1">
      <c r="A76" s="135"/>
      <c r="B76" s="44">
        <v>13.2</v>
      </c>
      <c r="C76" s="5" t="str">
        <f>VLOOKUP($B76,'הצעת מחיר כללית'!$B$5:$E$147,2,0)</f>
        <v>פועלי במה</v>
      </c>
      <c r="D76" s="5" t="str">
        <f>VLOOKUP($B76,'הצעת מחיר כללית'!$B$5:$E$147,3,0)</f>
        <v>פועל אחד ליום עבודה</v>
      </c>
      <c r="E76" s="66">
        <f>VLOOKUP($B76,'הצעת מחיר כללית'!$B$5:$E$147,4,0)</f>
        <v>0</v>
      </c>
      <c r="F76" s="6">
        <v>3</v>
      </c>
      <c r="G76" s="24">
        <f t="shared" si="7"/>
        <v>0</v>
      </c>
      <c r="H76" s="50">
        <f t="shared" si="8"/>
        <v>0</v>
      </c>
    </row>
    <row r="77" spans="1:8" s="1" customFormat="1" ht="15">
      <c r="A77" s="135"/>
      <c r="B77" s="44">
        <v>13.3</v>
      </c>
      <c r="C77" s="5" t="str">
        <f>VLOOKUP($B77,'הצעת מחיר כללית'!$B$5:$E$147,2,0)</f>
        <v>סדרנים / דיילות</v>
      </c>
      <c r="D77" s="5" t="str">
        <f>VLOOKUP($B77,'הצעת מחיר כללית'!$B$5:$E$147,3,0)</f>
        <v>דייל אחד ליום עבודה</v>
      </c>
      <c r="E77" s="66">
        <f>VLOOKUP($B77,'הצעת מחיר כללית'!$B$5:$E$147,4,0)</f>
        <v>0</v>
      </c>
      <c r="F77" s="6">
        <v>18</v>
      </c>
      <c r="G77" s="24">
        <f t="shared" si="7"/>
        <v>0</v>
      </c>
      <c r="H77" s="50">
        <f t="shared" si="8"/>
        <v>0</v>
      </c>
    </row>
    <row r="78" spans="1:8" ht="30" customHeight="1">
      <c r="A78" s="136"/>
      <c r="B78" s="44">
        <v>13.4</v>
      </c>
      <c r="C78" s="5" t="str">
        <f>VLOOKUP($B78,'הצעת מחיר כללית'!$B$5:$E$147,2,0)</f>
        <v>ניקיון למחרת הטקס</v>
      </c>
      <c r="D78" s="5" t="str">
        <f>VLOOKUP($B78,'הצעת מחיר כללית'!$B$5:$E$147,3,0)</f>
        <v>פועל ניקיון ליום עבודה</v>
      </c>
      <c r="E78" s="66">
        <f>VLOOKUP($B78,'הצעת מחיר כללית'!$B$5:$E$147,4,0)</f>
        <v>0</v>
      </c>
      <c r="F78" s="6">
        <v>3</v>
      </c>
      <c r="G78" s="24">
        <f t="shared" si="7"/>
        <v>0</v>
      </c>
      <c r="H78" s="50">
        <f t="shared" si="8"/>
        <v>0</v>
      </c>
    </row>
    <row r="79" spans="1:8" s="1" customFormat="1" ht="30">
      <c r="A79" s="23" t="s">
        <v>123</v>
      </c>
      <c r="B79" s="44">
        <v>14.1</v>
      </c>
      <c r="C79" s="5" t="str">
        <f>VLOOKUP($B79,'הצעת מחיר כללית'!$B$5:$E$147,2,0)</f>
        <v>הזמנות</v>
      </c>
      <c r="D79" s="5" t="str">
        <f>VLOOKUP($B79,'הצעת מחיר כללית'!$B$5:$E$147,3,0)</f>
        <v>הדפסת הזמנה אחת - עד 1,000 יחידות</v>
      </c>
      <c r="E79" s="66">
        <f>VLOOKUP($B79,'הצעת מחיר כללית'!$B$5:$E$147,4,0)</f>
        <v>0</v>
      </c>
      <c r="F79" s="6">
        <v>1000</v>
      </c>
      <c r="G79" s="24">
        <f t="shared" si="7"/>
        <v>0</v>
      </c>
      <c r="H79" s="50">
        <f t="shared" si="8"/>
        <v>0</v>
      </c>
    </row>
    <row r="80" spans="1:8" s="1" customFormat="1" ht="15">
      <c r="A80" s="23" t="s">
        <v>125</v>
      </c>
      <c r="B80" s="44">
        <v>15.1</v>
      </c>
      <c r="C80" s="5">
        <f>VLOOKUP($B80,'הצעת מחיר כללית'!$B$5:$E$147,2,0)</f>
        <v>0</v>
      </c>
      <c r="D80" s="5">
        <f>VLOOKUP($B80,'הצעת מחיר כללית'!$B$5:$E$147,3,0)</f>
        <v>0</v>
      </c>
      <c r="E80" s="66">
        <f>VLOOKUP($B80,'הצעת מחיר כללית'!$B$5:$E$147,4,0)</f>
        <v>0</v>
      </c>
      <c r="F80" s="6">
        <v>0</v>
      </c>
      <c r="G80" s="24">
        <f t="shared" si="7"/>
        <v>0</v>
      </c>
      <c r="H80" s="50">
        <f t="shared" si="8"/>
        <v>0</v>
      </c>
    </row>
    <row r="81" spans="1:8" ht="30" customHeight="1">
      <c r="A81" s="23" t="s">
        <v>126</v>
      </c>
      <c r="B81" s="44">
        <v>15.2</v>
      </c>
      <c r="C81" s="5">
        <f>VLOOKUP($B81,'הצעת מחיר כללית'!$B$5:$E$147,2,0)</f>
        <v>0</v>
      </c>
      <c r="D81" s="5">
        <f>VLOOKUP($B81,'הצעת מחיר כללית'!$B$5:$E$147,3,0)</f>
        <v>0</v>
      </c>
      <c r="E81" s="66">
        <f>VLOOKUP($B81,'הצעת מחיר כללית'!$B$5:$E$147,4,0)</f>
        <v>0</v>
      </c>
      <c r="F81" s="6">
        <v>0</v>
      </c>
      <c r="G81" s="24">
        <f t="shared" si="7"/>
        <v>0</v>
      </c>
      <c r="H81" s="50">
        <f t="shared" si="8"/>
        <v>0</v>
      </c>
    </row>
    <row r="82" spans="1:8" s="1" customFormat="1" ht="15">
      <c r="A82" s="23" t="s">
        <v>127</v>
      </c>
      <c r="B82" s="44">
        <v>15.3</v>
      </c>
      <c r="C82" s="5">
        <f>VLOOKUP($B82,'הצעת מחיר כללית'!$B$5:$E$147,2,0)</f>
        <v>0</v>
      </c>
      <c r="D82" s="5">
        <f>VLOOKUP($B82,'הצעת מחיר כללית'!$B$5:$E$147,3,0)</f>
        <v>0</v>
      </c>
      <c r="E82" s="66">
        <f>VLOOKUP($B82,'הצעת מחיר כללית'!$B$5:$E$147,4,0)</f>
        <v>0</v>
      </c>
      <c r="F82" s="6">
        <v>0</v>
      </c>
      <c r="G82" s="24">
        <f t="shared" si="7"/>
        <v>0</v>
      </c>
      <c r="H82" s="50">
        <f t="shared" si="8"/>
        <v>0</v>
      </c>
    </row>
    <row r="83" spans="1:8">
      <c r="A83" s="143" t="s">
        <v>165</v>
      </c>
      <c r="B83" s="144"/>
      <c r="C83" s="144"/>
      <c r="D83" s="144"/>
      <c r="E83" s="32"/>
      <c r="F83" s="31"/>
      <c r="G83" s="32"/>
      <c r="H83" s="51"/>
    </row>
    <row r="84" spans="1:8" ht="32.25" customHeight="1">
      <c r="A84" s="30" t="s">
        <v>165</v>
      </c>
      <c r="B84" s="62">
        <v>16.600000000000001</v>
      </c>
      <c r="C84" s="124" t="str">
        <f>'הצעת מחיר כללית'!C154:D154</f>
        <v xml:space="preserve">טקס האזכרה הממלכתי ליהודי אתיופיה שניספו בדרכם לישראל </v>
      </c>
      <c r="D84" s="129" t="e">
        <f>VLOOKUP($B84,'הצעת מחיר כללית'!$B$5:$E$147,2,0)</f>
        <v>#N/A</v>
      </c>
      <c r="E84" s="48">
        <f>'הצעת מחיר כללית'!E154</f>
        <v>0</v>
      </c>
      <c r="F84" s="6">
        <v>1</v>
      </c>
      <c r="G84" s="27">
        <f>E84*F84</f>
        <v>0</v>
      </c>
      <c r="H84" s="50">
        <f t="shared" ref="H84" si="10">G84*$O$1</f>
        <v>0</v>
      </c>
    </row>
    <row r="85" spans="1:8">
      <c r="A85" s="33"/>
      <c r="B85" s="34"/>
      <c r="C85" s="35"/>
      <c r="D85" s="35"/>
      <c r="E85" s="35"/>
      <c r="F85" s="35"/>
      <c r="G85" s="35"/>
      <c r="H85" s="52"/>
    </row>
    <row r="86" spans="1:8" ht="19.5" thickBot="1">
      <c r="A86" s="36"/>
      <c r="B86" s="37"/>
      <c r="C86" s="41" t="s">
        <v>183</v>
      </c>
      <c r="D86" s="41"/>
      <c r="E86" s="38"/>
      <c r="F86" s="41"/>
      <c r="G86" s="38">
        <f>SUM(G4:G84)</f>
        <v>0</v>
      </c>
      <c r="H86" s="53">
        <f>SUM(H4:H84)</f>
        <v>0</v>
      </c>
    </row>
  </sheetData>
  <sheetProtection algorithmName="SHA-512" hashValue="PpablRCwqQnOKs/YBdW4pmLt3JyrkwrvlBk5ZXCLllqWNYIcR1dD//zv0tDNY+G/u84WyIbr1W6omgFa0cK9OQ==" saltValue="LZ+OAPXVmmKiyTL/xfZyXg==" spinCount="100000" sheet="1" objects="1" scenarios="1" selectLockedCells="1"/>
  <customSheetViews>
    <customSheetView guid="{CE1E4322-1EE4-4098-9E3A-81EDCF2F55CC}" topLeftCell="A16">
      <selection activeCell="F31" sqref="F31"/>
      <pageMargins left="0.7" right="0.7" top="0.75" bottom="0.75" header="0.3" footer="0.3"/>
      <pageSetup orientation="portrait" r:id="rId1"/>
    </customSheetView>
  </customSheetViews>
  <mergeCells count="13">
    <mergeCell ref="A5:A8"/>
    <mergeCell ref="A75:A78"/>
    <mergeCell ref="C84:D84"/>
    <mergeCell ref="A83:D83"/>
    <mergeCell ref="A10:A24"/>
    <mergeCell ref="A28:A36"/>
    <mergeCell ref="A25:A27"/>
    <mergeCell ref="A37:A54"/>
    <mergeCell ref="A56:A57"/>
    <mergeCell ref="A58:A61"/>
    <mergeCell ref="A62:A63"/>
    <mergeCell ref="A64:A70"/>
    <mergeCell ref="A71:A74"/>
  </mergeCells>
  <pageMargins left="0.7" right="0.7" top="0.75" bottom="0.75" header="0.3" footer="0.3"/>
  <pageSetup orientation="portrait" r:id="rId2"/>
  <ignoredErrors>
    <ignoredError sqref="B5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4"/>
  <sheetViews>
    <sheetView rightToLeft="1" topLeftCell="A13" workbookViewId="0">
      <selection activeCell="C39" sqref="C39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20.375" style="10" customWidth="1"/>
    <col min="8" max="8" width="23.125" style="10" customWidth="1"/>
    <col min="9" max="16384" width="9" style="10"/>
  </cols>
  <sheetData>
    <row r="1" spans="1:15">
      <c r="A1" s="39" t="s">
        <v>222</v>
      </c>
      <c r="O1" s="10">
        <v>1.17</v>
      </c>
    </row>
    <row r="2" spans="1:15">
      <c r="A2" s="40" t="s">
        <v>223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>
      <c r="A5" s="23" t="s">
        <v>3</v>
      </c>
      <c r="B5" s="5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0">
      <c r="A6" s="23" t="s">
        <v>6</v>
      </c>
      <c r="B6" s="54">
        <v>2.1</v>
      </c>
      <c r="C6" s="5" t="str">
        <f>VLOOKUP($B6,'הצעת מחיר כללית'!$B$5:$E$147,2,0)</f>
        <v>בודק חשמל סוג 3</v>
      </c>
      <c r="D6" s="5" t="str">
        <f>VLOOKUP($B6,'הצעת מחיר כללית'!$B$5:$E$147,3,0)</f>
        <v>הגעת בודק - עד שתי הגעות לאירוע</v>
      </c>
      <c r="E6" s="66">
        <f>VLOOKUP($B6,'הצעת מחיר כללית'!$B$5:$E$147,4,0)</f>
        <v>0</v>
      </c>
      <c r="F6" s="6">
        <v>1</v>
      </c>
      <c r="G6" s="24">
        <f t="shared" ref="G6:G56" si="0">E6*F6</f>
        <v>0</v>
      </c>
      <c r="H6" s="50">
        <f t="shared" ref="H6:H56" si="1">G6*$O$1</f>
        <v>0</v>
      </c>
    </row>
    <row r="7" spans="1:15">
      <c r="A7" s="134" t="s">
        <v>8</v>
      </c>
      <c r="B7" s="54">
        <v>3.2</v>
      </c>
      <c r="C7" s="5" t="str">
        <f>VLOOKUP($B7,'הצעת מחיר כללית'!$B$5:$E$147,2,0)</f>
        <v>הגברה לקהל</v>
      </c>
      <c r="D7" s="5" t="str">
        <f>VLOOKUP($B7,'הצעת מחיר כללית'!$B$5:$E$147,3,0)</f>
        <v>הגברה לעד-1,500 איש</v>
      </c>
      <c r="E7" s="66">
        <f>VLOOKUP($B7,'הצעת מחיר כללית'!$B$5:$E$147,4,0)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35"/>
      <c r="B8" s="54">
        <v>3.5</v>
      </c>
      <c r="C8" s="5" t="str">
        <f>VLOOKUP($B8,'הצעת מחיר כללית'!$B$5:$E$147,2,0)</f>
        <v>CD למוזיקה</v>
      </c>
      <c r="D8" s="5" t="str">
        <f>VLOOKUP($B8,'הצעת מחיר כללית'!$B$5:$E$147,3,0)</f>
        <v>CD אחד</v>
      </c>
      <c r="E8" s="66">
        <f>VLOOKUP($B8,'הצעת מחיר כללית'!$B$5:$E$147,4,0)</f>
        <v>0</v>
      </c>
      <c r="F8" s="6">
        <v>2</v>
      </c>
      <c r="G8" s="24">
        <f t="shared" si="0"/>
        <v>0</v>
      </c>
      <c r="H8" s="50">
        <f t="shared" si="1"/>
        <v>0</v>
      </c>
    </row>
    <row r="9" spans="1:15">
      <c r="A9" s="135"/>
      <c r="B9" s="54">
        <v>3.6</v>
      </c>
      <c r="C9" s="5" t="str">
        <f>VLOOKUP($B9,'הצעת מחיר כללית'!$B$5:$E$147,2,0)</f>
        <v>סטנדים</v>
      </c>
      <c r="D9" s="5" t="str">
        <f>VLOOKUP($B9,'הצעת מחיר כללית'!$B$5:$E$147,3,0)</f>
        <v>לכל מיקרופון</v>
      </c>
      <c r="E9" s="66">
        <f>VLOOKUP($B9,'הצעת מחיר כללית'!$B$5:$E$147,4,0)</f>
        <v>0</v>
      </c>
      <c r="F9" s="6">
        <v>1</v>
      </c>
      <c r="G9" s="24">
        <f t="shared" si="0"/>
        <v>0</v>
      </c>
      <c r="H9" s="50">
        <f t="shared" si="1"/>
        <v>0</v>
      </c>
    </row>
    <row r="10" spans="1:15" ht="26.25" customHeight="1">
      <c r="A10" s="135"/>
      <c r="B10" s="54">
        <v>3.7</v>
      </c>
      <c r="C10" s="5" t="str">
        <f>VLOOKUP($B10,'הצעת מחיר כללית'!$B$5:$E$147,2,0)</f>
        <v>תיבת חיבורים לתקשורת מינ' 12 כניסות</v>
      </c>
      <c r="D10" s="5" t="str">
        <f>VLOOKUP($B10,'הצעת מחיר כללית'!$B$5:$E$147,3,0)</f>
        <v>תיבה אחת</v>
      </c>
      <c r="E10" s="66">
        <f>VLOOKUP($B10,'הצעת מחיר כללית'!$B$5:$E$147,4,0)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30">
      <c r="A11" s="135"/>
      <c r="B11" s="54">
        <v>3.8</v>
      </c>
      <c r="C11" s="5" t="str">
        <f>VLOOKUP($B11,'הצעת מחיר כללית'!$B$5:$E$147,2,0)</f>
        <v>עמודי קוורץ לשטיפה לבנה - שני פנסים על כל עמוד</v>
      </c>
      <c r="D11" s="5" t="str">
        <f>VLOOKUP($B11,'הצעת מחיר כללית'!$B$5:$E$147,3,0)</f>
        <v>עמוד  אחד</v>
      </c>
      <c r="E11" s="66">
        <f>VLOOKUP($B11,'הצעת מחיר כללית'!$B$5:$E$147,4,0)</f>
        <v>0</v>
      </c>
      <c r="F11" s="6">
        <v>2</v>
      </c>
      <c r="G11" s="24">
        <f t="shared" si="0"/>
        <v>0</v>
      </c>
      <c r="H11" s="50">
        <f t="shared" si="1"/>
        <v>0</v>
      </c>
    </row>
    <row r="12" spans="1:15" ht="26.25" customHeight="1">
      <c r="A12" s="135"/>
      <c r="B12" s="54">
        <v>3.9</v>
      </c>
      <c r="C12" s="5" t="str">
        <f>VLOOKUP($B12,'הצעת מחיר כללית'!$B$5:$E$147,2,0)</f>
        <v>מיקרופון עיפרון שולחני לפודיום נאומים</v>
      </c>
      <c r="D12" s="5" t="str">
        <f>VLOOKUP($B12,'הצעת מחיר כללית'!$B$5:$E$147,3,0)</f>
        <v>מיקרופון אחד</v>
      </c>
      <c r="E12" s="66">
        <f>VLOOKUP($B12,'הצעת מחיר כללית'!$B$5:$E$147,4,0)</f>
        <v>0</v>
      </c>
      <c r="F12" s="6">
        <v>1</v>
      </c>
      <c r="G12" s="24">
        <f t="shared" si="0"/>
        <v>0</v>
      </c>
      <c r="H12" s="50">
        <f t="shared" si="1"/>
        <v>0</v>
      </c>
    </row>
    <row r="13" spans="1:15">
      <c r="A13" s="135"/>
      <c r="B13" s="54" t="s">
        <v>198</v>
      </c>
      <c r="C13" s="5" t="str">
        <f>VLOOKUP($B13,'הצעת מחיר כללית'!$B$5:$E$147,2,0)</f>
        <v>מיקרופון דינאמי</v>
      </c>
      <c r="D13" s="5" t="str">
        <f>VLOOKUP($B13,'הצעת מחיר כללית'!$B$5:$E$147,3,0)</f>
        <v>מיקרופון אחד</v>
      </c>
      <c r="E13" s="66">
        <f>VLOOKUP($B13,'הצעת מחיר כללית'!$B$5:$E$147,4,0)</f>
        <v>0</v>
      </c>
      <c r="F13" s="6">
        <v>13</v>
      </c>
      <c r="G13" s="24">
        <f t="shared" si="0"/>
        <v>0</v>
      </c>
      <c r="H13" s="50">
        <f t="shared" si="1"/>
        <v>0</v>
      </c>
    </row>
    <row r="14" spans="1:15">
      <c r="A14" s="135"/>
      <c r="B14" s="54">
        <v>3.11</v>
      </c>
      <c r="C14" s="5" t="str">
        <f>VLOOKUP($B14,'הצעת מחיר כללית'!$B$5:$E$147,2,0)</f>
        <v>מיקרופון פורץ+מצבר</v>
      </c>
      <c r="D14" s="5" t="str">
        <f>VLOOKUP($B14,'הצעת מחיר כללית'!$B$5:$E$147,3,0)</f>
        <v>מיקרופון אחד</v>
      </c>
      <c r="E14" s="66">
        <f>VLOOKUP($B14,'הצעת מחיר כללית'!$B$5:$E$147,4,0)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 ht="28.5" customHeight="1">
      <c r="A15" s="135"/>
      <c r="B15" s="54">
        <v>3.12</v>
      </c>
      <c r="C15" s="5" t="str">
        <f>VLOOKUP($B15,'הצעת מחיר כללית'!$B$5:$E$147,2,0)</f>
        <v>מיקרופון על סטנד למפקד משמר כבוד</v>
      </c>
      <c r="D15" s="5" t="str">
        <f>VLOOKUP($B15,'הצעת מחיר כללית'!$B$5:$E$147,3,0)</f>
        <v>מיקרופון אחד</v>
      </c>
      <c r="E15" s="66">
        <f>VLOOKUP($B15,'הצעת מחיר כללית'!$B$5:$E$147,4,0)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>
      <c r="A16" s="135"/>
      <c r="B16" s="54">
        <v>3.17</v>
      </c>
      <c r="C16" s="5" t="str">
        <f>VLOOKUP($B16,'הצעת מחיר כללית'!$B$5:$E$147,2,0)</f>
        <v>חיבור לכלי נגינה</v>
      </c>
      <c r="D16" s="5" t="str">
        <f>VLOOKUP($B16,'הצעת מחיר כללית'!$B$5:$E$147,3,0)</f>
        <v>עד שלושה כלי נגינה</v>
      </c>
      <c r="E16" s="66">
        <f>VLOOKUP($B16,'הצעת מחיר כללית'!$B$5:$E$147,4,0)</f>
        <v>0</v>
      </c>
      <c r="F16" s="6">
        <v>1</v>
      </c>
      <c r="G16" s="24">
        <f t="shared" si="0"/>
        <v>0</v>
      </c>
      <c r="H16" s="50">
        <f t="shared" si="1"/>
        <v>0</v>
      </c>
    </row>
    <row r="17" spans="1:8" ht="45">
      <c r="A17" s="135"/>
      <c r="B17" s="54">
        <v>3.18</v>
      </c>
      <c r="C17" s="5" t="str">
        <f>VLOOKUP($B17,'הצעת מחיר כללית'!$B$5:$E$147,2,0)</f>
        <v>עמודים עם פנסים פנסי HMI לתאורת שטיפה, המתאימים לצילום טלוויזיה</v>
      </c>
      <c r="D17" s="5" t="str">
        <f>VLOOKUP($B17,'הצעת מחיר כללית'!$B$5:$E$147,3,0)</f>
        <v>עמוד  אחד</v>
      </c>
      <c r="E17" s="66">
        <f>VLOOKUP($B17,'הצעת מחיר כללית'!$B$5:$E$147,4,0)</f>
        <v>0</v>
      </c>
      <c r="F17" s="6">
        <v>2</v>
      </c>
      <c r="G17" s="24">
        <f t="shared" si="0"/>
        <v>0</v>
      </c>
      <c r="H17" s="50">
        <f t="shared" si="1"/>
        <v>0</v>
      </c>
    </row>
    <row r="18" spans="1:8" ht="30">
      <c r="A18" s="135"/>
      <c r="B18" s="54">
        <v>3.19</v>
      </c>
      <c r="C18" s="5" t="str">
        <f>VLOOKUP($B18,'הצעת מחיר כללית'!$B$5:$E$147,2,0)</f>
        <v>גנרטור עד 250 KVA+ סולר + כבל 100 מ' + חיבורי חשמל</v>
      </c>
      <c r="D18" s="5" t="str">
        <f>VLOOKUP($B18,'הצעת מחיר כללית'!$B$5:$E$147,3,0)</f>
        <v>יום אחד</v>
      </c>
      <c r="E18" s="66">
        <f>VLOOKUP($B18,'הצעת מחיר כללית'!$B$5:$E$147,4,0)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 ht="45">
      <c r="A19" s="135"/>
      <c r="B19" s="54" t="s">
        <v>199</v>
      </c>
      <c r="C19" s="5" t="str">
        <f>VLOOKUP($B19,'הצעת מחיר כללית'!$B$5:$E$147,2,0)</f>
        <v>גנרטור גיבוי עד 100 KVA+ סולר + כבל 100 מ' + חיבורי חשמל</v>
      </c>
      <c r="D19" s="5" t="str">
        <f>VLOOKUP($B19,'הצעת מחיר כללית'!$B$5:$E$147,3,0)</f>
        <v>יום אחד</v>
      </c>
      <c r="E19" s="66">
        <f>VLOOKUP($B19,'הצעת מחיר כללית'!$B$5:$E$147,4,0)</f>
        <v>0</v>
      </c>
      <c r="F19" s="6">
        <v>1</v>
      </c>
      <c r="G19" s="24">
        <f t="shared" si="0"/>
        <v>0</v>
      </c>
      <c r="H19" s="50">
        <f t="shared" si="1"/>
        <v>0</v>
      </c>
    </row>
    <row r="20" spans="1:8">
      <c r="A20" s="135"/>
      <c r="B20" s="54">
        <v>3.34</v>
      </c>
      <c r="C20" s="5" t="str">
        <f>VLOOKUP($B20,'הצעת מחיר כללית'!$B$5:$E$147,2,0)</f>
        <v>גפות</v>
      </c>
      <c r="D20" s="5" t="str">
        <f>VLOOKUP($B20,'הצעת מחיר כללית'!$B$5:$E$147,3,0)</f>
        <v>מטר אחד גפה</v>
      </c>
      <c r="E20" s="66">
        <f>VLOOKUP($B20,'הצעת מחיר כללית'!$B$5:$E$147,4,0)</f>
        <v>0</v>
      </c>
      <c r="F20" s="6">
        <v>10</v>
      </c>
      <c r="G20" s="24">
        <f t="shared" si="0"/>
        <v>0</v>
      </c>
      <c r="H20" s="50">
        <f t="shared" si="1"/>
        <v>0</v>
      </c>
    </row>
    <row r="21" spans="1:8" ht="30">
      <c r="A21" s="136"/>
      <c r="B21" s="54">
        <v>3.36</v>
      </c>
      <c r="C21" s="5" t="str">
        <f>VLOOKUP($B21,'הצעת מחיר כללית'!$B$5:$E$147,2,0)</f>
        <v>מערכת ראש בין הקונסולה למנחה</v>
      </c>
      <c r="D21" s="5" t="str">
        <f>VLOOKUP($B21,'הצעת מחיר כללית'!$B$5:$E$147,3,0)</f>
        <v>מערכת אחת</v>
      </c>
      <c r="E21" s="66">
        <f>VLOOKUP($B21,'הצעת מחיר כללית'!$B$5:$E$147,4,0)</f>
        <v>0</v>
      </c>
      <c r="F21" s="6">
        <v>1</v>
      </c>
      <c r="G21" s="24">
        <f t="shared" si="0"/>
        <v>0</v>
      </c>
      <c r="H21" s="50">
        <f t="shared" si="1"/>
        <v>0</v>
      </c>
    </row>
    <row r="22" spans="1:8">
      <c r="A22" s="134" t="s">
        <v>33</v>
      </c>
      <c r="B22" s="54">
        <v>4.0999999999999996</v>
      </c>
      <c r="C22" s="5" t="str">
        <f>VLOOKUP($B22,'הצעת מחיר כללית'!$B$5:$E$147,2,0)</f>
        <v>בקבוקי מים</v>
      </c>
      <c r="D22" s="5" t="str">
        <f>VLOOKUP($B22,'הצעת מחיר כללית'!$B$5:$E$147,3,0)</f>
        <v>בקבוק אחד</v>
      </c>
      <c r="E22" s="66">
        <f>VLOOKUP($B22,'הצעת מחיר כללית'!$B$5:$E$147,4,0)</f>
        <v>0</v>
      </c>
      <c r="F22" s="6">
        <v>1500</v>
      </c>
      <c r="G22" s="24">
        <f t="shared" si="0"/>
        <v>0</v>
      </c>
      <c r="H22" s="50">
        <f t="shared" si="1"/>
        <v>0</v>
      </c>
    </row>
    <row r="23" spans="1:8">
      <c r="A23" s="135"/>
      <c r="B23" s="54">
        <v>4.2</v>
      </c>
      <c r="C23" s="5" t="str">
        <f>VLOOKUP($B23,'הצעת מחיר כללית'!$B$5:$E$147,2,0)</f>
        <v>גלגל זר פרחים</v>
      </c>
      <c r="D23" s="5" t="str">
        <f>VLOOKUP($B23,'הצעת מחיר כללית'!$B$5:$E$147,3,0)</f>
        <v>גלגל זר אחד</v>
      </c>
      <c r="E23" s="66">
        <f>VLOOKUP($B23,'הצעת מחיר כללית'!$B$5:$E$147,4,0)</f>
        <v>0</v>
      </c>
      <c r="F23" s="6">
        <v>13</v>
      </c>
      <c r="G23" s="24">
        <f t="shared" si="0"/>
        <v>0</v>
      </c>
      <c r="H23" s="50">
        <f t="shared" si="1"/>
        <v>0</v>
      </c>
    </row>
    <row r="24" spans="1:8">
      <c r="A24" s="136"/>
      <c r="B24" s="54">
        <v>4.3</v>
      </c>
      <c r="C24" s="5" t="str">
        <f>VLOOKUP($B24,'הצעת מחיר כללית'!$B$5:$E$147,2,0)</f>
        <v>סידורי פרחים - גובה 100 ס"מ</v>
      </c>
      <c r="D24" s="5" t="str">
        <f>VLOOKUP($B24,'הצעת מחיר כללית'!$B$5:$E$147,3,0)</f>
        <v>סידור פרחים אחד</v>
      </c>
      <c r="E24" s="66">
        <f>VLOOKUP($B24,'הצעת מחיר כללית'!$B$5:$E$147,4,0)</f>
        <v>0</v>
      </c>
      <c r="F24" s="6">
        <v>10</v>
      </c>
      <c r="G24" s="24">
        <f t="shared" si="0"/>
        <v>0</v>
      </c>
      <c r="H24" s="50">
        <f t="shared" si="1"/>
        <v>0</v>
      </c>
    </row>
    <row r="25" spans="1:8">
      <c r="A25" s="134" t="s">
        <v>39</v>
      </c>
      <c r="B25" s="54">
        <v>5.0999999999999996</v>
      </c>
      <c r="C25" s="5" t="str">
        <f>VLOOKUP($B25,'הצעת מחיר כללית'!$B$5:$E$147,2,0)</f>
        <v>מקלטי שמיעה</v>
      </c>
      <c r="D25" s="5" t="str">
        <f>VLOOKUP($B25,'הצעת מחיר כללית'!$B$5:$E$147,3,0)</f>
        <v>מקלט אחד</v>
      </c>
      <c r="E25" s="66">
        <f>VLOOKUP($B25,'הצעת מחיר כללית'!$B$5:$E$147,4,0)</f>
        <v>0</v>
      </c>
      <c r="F25" s="6">
        <v>30</v>
      </c>
      <c r="G25" s="24">
        <f t="shared" si="0"/>
        <v>0</v>
      </c>
      <c r="H25" s="50">
        <f t="shared" si="1"/>
        <v>0</v>
      </c>
    </row>
    <row r="26" spans="1:8">
      <c r="A26" s="135"/>
      <c r="B26" s="54">
        <v>5.2</v>
      </c>
      <c r="C26" s="5" t="str">
        <f>VLOOKUP($B26,'הצעת מחיר כללית'!$B$5:$E$147,2,0)</f>
        <v>אוזניות</v>
      </c>
      <c r="D26" s="5" t="str">
        <f>VLOOKUP($B26,'הצעת מחיר כללית'!$B$5:$E$147,3,0)</f>
        <v>זוג אחד</v>
      </c>
      <c r="E26" s="66">
        <f>VLOOKUP($B26,'הצעת מחיר כללית'!$B$5:$E$147,4,0)</f>
        <v>0</v>
      </c>
      <c r="F26" s="6">
        <v>20</v>
      </c>
      <c r="G26" s="24">
        <f t="shared" si="0"/>
        <v>0</v>
      </c>
      <c r="H26" s="50">
        <f t="shared" si="1"/>
        <v>0</v>
      </c>
    </row>
    <row r="27" spans="1:8">
      <c r="A27" s="135"/>
      <c r="B27" s="54">
        <v>5.3</v>
      </c>
      <c r="C27" s="5" t="str">
        <f>VLOOKUP($B27,'הצעת מחיר כללית'!$B$5:$E$147,2,0)</f>
        <v>לולאות השראה</v>
      </c>
      <c r="D27" s="5" t="str">
        <f>VLOOKUP($B27,'הצעת מחיר כללית'!$B$5:$E$147,3,0)</f>
        <v>לולאה אחת</v>
      </c>
      <c r="E27" s="66">
        <f>VLOOKUP($B27,'הצעת מחיר כללית'!$B$5:$E$147,4,0)</f>
        <v>0</v>
      </c>
      <c r="F27" s="6">
        <v>10</v>
      </c>
      <c r="G27" s="24">
        <f t="shared" si="0"/>
        <v>0</v>
      </c>
      <c r="H27" s="50">
        <f t="shared" si="1"/>
        <v>0</v>
      </c>
    </row>
    <row r="28" spans="1:8">
      <c r="A28" s="135"/>
      <c r="B28" s="54">
        <v>5.4</v>
      </c>
      <c r="C28" s="5" t="str">
        <f>VLOOKUP($B28,'הצעת מחיר כללית'!$B$5:$E$147,2,0)</f>
        <v xml:space="preserve">מערכת הכוונה קולית </v>
      </c>
      <c r="D28" s="5" t="str">
        <f>VLOOKUP($B28,'הצעת מחיר כללית'!$B$5:$E$147,3,0)</f>
        <v xml:space="preserve">מערכת אחת  </v>
      </c>
      <c r="E28" s="66">
        <f>VLOOKUP($B28,'הצעת מחיר כללית'!$B$5:$E$147,4,0)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 ht="30">
      <c r="A29" s="135"/>
      <c r="B29" s="54">
        <v>5.5</v>
      </c>
      <c r="C29" s="5" t="str">
        <f>VLOOKUP($B29,'הצעת מחיר כללית'!$B$5:$E$147,2,0)</f>
        <v>מסך פלזמה 50' לתמלול האירוע, על סטנד</v>
      </c>
      <c r="D29" s="5" t="str">
        <f>VLOOKUP($B29,'הצעת מחיר כללית'!$B$5:$E$147,3,0)</f>
        <v>מסך אחד</v>
      </c>
      <c r="E29" s="66">
        <f>VLOOKUP($B29,'הצעת מחיר כללית'!$B$5:$E$147,4,0)</f>
        <v>0</v>
      </c>
      <c r="F29" s="6">
        <v>1</v>
      </c>
      <c r="G29" s="24">
        <f t="shared" si="0"/>
        <v>0</v>
      </c>
      <c r="H29" s="50">
        <f t="shared" si="1"/>
        <v>0</v>
      </c>
    </row>
    <row r="30" spans="1:8" ht="30">
      <c r="A30" s="135"/>
      <c r="B30" s="54">
        <v>5.6</v>
      </c>
      <c r="C30" s="5" t="str">
        <f>VLOOKUP($B30,'הצעת מחיר כללית'!$B$5:$E$147,2,0)</f>
        <v>מחשב להקרנת הטקסט + מפעיל + מתמלל</v>
      </c>
      <c r="D30" s="5" t="str">
        <f>VLOOKUP($B30,'הצעת מחיר כללית'!$B$5:$E$147,3,0)</f>
        <v>מחשב אחד + מפעיל + מתמלל</v>
      </c>
      <c r="E30" s="66">
        <f>VLOOKUP($B30,'הצעת מחיר כללית'!$B$5:$E$147,4,0)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35"/>
      <c r="B31" s="54">
        <v>5.9</v>
      </c>
      <c r="C31" s="5" t="str">
        <f>VLOOKUP($B31,'הצעת מחיר כללית'!$B$5:$E$147,2,0)</f>
        <v>מערכת עזר לשמיעה</v>
      </c>
      <c r="D31" s="5" t="str">
        <f>VLOOKUP($B31,'הצעת מחיר כללית'!$B$5:$E$147,3,0)</f>
        <v>מערכת אחת</v>
      </c>
      <c r="E31" s="66">
        <f>VLOOKUP($B31,'הצעת מחיר כללית'!$B$5:$E$147,4,0)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>
      <c r="A32" s="135"/>
      <c r="B32" s="54" t="s">
        <v>201</v>
      </c>
      <c r="C32" s="5" t="str">
        <f>VLOOKUP($B32,'הצעת מחיר כללית'!$B$5:$E$147,2,0)</f>
        <v>טכנאי</v>
      </c>
      <c r="D32" s="5" t="str">
        <f>VLOOKUP($B32,'הצעת מחיר כללית'!$B$5:$E$147,3,0)</f>
        <v>טכנאי אחד</v>
      </c>
      <c r="E32" s="66">
        <f>VLOOKUP($B32,'הצעת מחיר כללית'!$B$5:$E$147,4,0)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>
      <c r="A33" s="135"/>
      <c r="B33" s="54">
        <v>5.1100000000000003</v>
      </c>
      <c r="C33" s="5" t="str">
        <f>VLOOKUP($B33,'הצעת מחיר כללית'!$B$5:$E$147,2,0)</f>
        <v>מושבים מותאמים</v>
      </c>
      <c r="D33" s="5" t="str">
        <f>VLOOKUP($B33,'הצעת מחיר כללית'!$B$5:$E$147,3,0)</f>
        <v>מושב אחד</v>
      </c>
      <c r="E33" s="66">
        <f>VLOOKUP($B33,'הצעת מחיר כללית'!$B$5:$E$147,4,0)</f>
        <v>0</v>
      </c>
      <c r="F33" s="6">
        <v>100</v>
      </c>
      <c r="G33" s="24">
        <f t="shared" si="0"/>
        <v>0</v>
      </c>
      <c r="H33" s="50">
        <f t="shared" si="1"/>
        <v>0</v>
      </c>
    </row>
    <row r="34" spans="1:8">
      <c r="A34" s="135"/>
      <c r="B34" s="54">
        <v>5.12</v>
      </c>
      <c r="C34" s="5" t="str">
        <f>VLOOKUP($B34,'הצעת מחיר כללית'!$B$5:$E$147,2,0)</f>
        <v>שילוט הכוונה</v>
      </c>
      <c r="D34" s="5" t="str">
        <f>VLOOKUP($B34,'הצעת מחיר כללית'!$B$5:$E$147,3,0)</f>
        <v>למתחם כולו</v>
      </c>
      <c r="E34" s="66">
        <f>VLOOKUP($B34,'הצעת מחיר כללית'!$B$5:$E$147,4,0)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>
      <c r="A35" s="135"/>
      <c r="B35" s="54">
        <v>5.13</v>
      </c>
      <c r="C35" s="5" t="str">
        <f>VLOOKUP($B35,'הצעת מחיר כללית'!$B$5:$E$147,2,0)</f>
        <v>תרגום לשפת הסימנים</v>
      </c>
      <c r="D35" s="5" t="str">
        <f>VLOOKUP($B35,'הצעת מחיר כללית'!$B$5:$E$147,3,0)</f>
        <v>מתרגם אחד</v>
      </c>
      <c r="E35" s="66">
        <f>VLOOKUP($B35,'הצעת מחיר כללית'!$B$5:$E$147,4,0)</f>
        <v>0</v>
      </c>
      <c r="F35" s="6">
        <v>1</v>
      </c>
      <c r="G35" s="24">
        <f t="shared" si="0"/>
        <v>0</v>
      </c>
      <c r="H35" s="50">
        <f t="shared" si="1"/>
        <v>0</v>
      </c>
    </row>
    <row r="36" spans="1:8" ht="30">
      <c r="A36" s="134" t="s">
        <v>59</v>
      </c>
      <c r="B36" s="54">
        <v>6.1</v>
      </c>
      <c r="C36" s="5" t="str">
        <f>VLOOKUP($B36,'הצעת מחיר כללית'!$B$5:$E$147,2,0)</f>
        <v>חבלול, עמודי נירוסטה וחבל לבן</v>
      </c>
      <c r="D36" s="5" t="str">
        <f>VLOOKUP($B36,'הצעת מחיר כללית'!$B$5:$E$147,3,0)</f>
        <v>חבלול באורך מטר אחד + שני עמודים וחבל לבן</v>
      </c>
      <c r="E36" s="66">
        <f>VLOOKUP($B36,'הצעת מחיר כללית'!$B$5:$E$147,4,0)</f>
        <v>0</v>
      </c>
      <c r="F36" s="6">
        <v>50</v>
      </c>
      <c r="G36" s="24">
        <f t="shared" si="0"/>
        <v>0</v>
      </c>
      <c r="H36" s="50">
        <f t="shared" si="1"/>
        <v>0</v>
      </c>
    </row>
    <row r="37" spans="1:8">
      <c r="A37" s="135"/>
      <c r="B37" s="54">
        <v>6.2</v>
      </c>
      <c r="C37" s="5" t="str">
        <f>VLOOKUP($B37,'הצעת מחיר כללית'!$B$5:$E$147,2,0)</f>
        <v>תרנים לדגלים</v>
      </c>
      <c r="D37" s="5" t="str">
        <f>VLOOKUP($B37,'הצעת מחיר כללית'!$B$5:$E$147,3,0)</f>
        <v>תורן אחד</v>
      </c>
      <c r="E37" s="66">
        <f>VLOOKUP($B37,'הצעת מחיר כללית'!$B$5:$E$147,4,0)</f>
        <v>0</v>
      </c>
      <c r="F37" s="6">
        <v>50</v>
      </c>
      <c r="G37" s="24">
        <f t="shared" si="0"/>
        <v>0</v>
      </c>
      <c r="H37" s="50">
        <f t="shared" si="1"/>
        <v>0</v>
      </c>
    </row>
    <row r="38" spans="1:8">
      <c r="A38" s="135"/>
      <c r="B38" s="54">
        <v>6.3</v>
      </c>
      <c r="C38" s="5" t="str">
        <f>VLOOKUP($B38,'הצעת מחיר כללית'!$B$5:$E$147,2,0)</f>
        <v>דגלי לאום על מוטות (6 מ')</v>
      </c>
      <c r="D38" s="5" t="str">
        <f>VLOOKUP($B38,'הצעת מחיר כללית'!$B$5:$E$147,3,0)</f>
        <v>דגל על מוט</v>
      </c>
      <c r="E38" s="66">
        <f>VLOOKUP($B38,'הצעת מחיר כללית'!$B$5:$E$147,4,0)</f>
        <v>0</v>
      </c>
      <c r="F38" s="6">
        <v>50</v>
      </c>
      <c r="G38" s="24">
        <f t="shared" si="0"/>
        <v>0</v>
      </c>
      <c r="H38" s="50">
        <f t="shared" si="1"/>
        <v>0</v>
      </c>
    </row>
    <row r="39" spans="1:8" ht="65.25" customHeight="1">
      <c r="A39" s="135"/>
      <c r="B39" s="54" t="s">
        <v>272</v>
      </c>
      <c r="C39" s="5" t="str">
        <f>VLOOKUP($B39,'הצעת מחיר כללית'!$B$5:$E$147,2,0)</f>
        <v xml:space="preserve">במת עיתונאים 4.8X3.6, גובה 40 ס"מ, מדרגה + מעקות + ציפוי שטיח כחול + כיסוי מסביב בבד כחול </v>
      </c>
      <c r="D39" s="5" t="str">
        <f>VLOOKUP($B39,'הצעת מחיר כללית'!$B$5:$E$147,3,0)</f>
        <v>מחיר למטר</v>
      </c>
      <c r="E39" s="66">
        <f>VLOOKUP($B39,'הצעת מחיר כללית'!$B$5:$E$147,4,0)</f>
        <v>0</v>
      </c>
      <c r="F39" s="6">
        <v>18</v>
      </c>
      <c r="G39" s="24">
        <f t="shared" si="0"/>
        <v>0</v>
      </c>
      <c r="H39" s="50">
        <f t="shared" si="1"/>
        <v>0</v>
      </c>
    </row>
    <row r="40" spans="1:8" ht="45" customHeight="1">
      <c r="A40" s="135"/>
      <c r="B40" s="54" t="s">
        <v>273</v>
      </c>
      <c r="C40" s="5" t="str">
        <f>VLOOKUP($B40,'הצעת מחיר כללית'!$B$5:$E$147,2,0)</f>
        <v>במה 2.4X8 גובה 30 ס"מ עם מדרגות, כיסוי בד מסביב</v>
      </c>
      <c r="D40" s="5" t="str">
        <f>VLOOKUP($B40,'הצעת מחיר כללית'!$B$5:$E$147,3,0)</f>
        <v>מחיר למטר</v>
      </c>
      <c r="E40" s="66">
        <f>VLOOKUP($B40,'הצעת מחיר כללית'!$B$5:$E$147,4,0)</f>
        <v>0</v>
      </c>
      <c r="F40" s="6">
        <v>20</v>
      </c>
      <c r="G40" s="24">
        <f t="shared" si="0"/>
        <v>0</v>
      </c>
      <c r="H40" s="50">
        <f t="shared" si="1"/>
        <v>0</v>
      </c>
    </row>
    <row r="41" spans="1:8">
      <c r="A41" s="135"/>
      <c r="B41" s="54" t="s">
        <v>274</v>
      </c>
      <c r="C41" s="5" t="str">
        <f>VLOOKUP($B41,'הצעת מחיר כללית'!$B$5:$E$147,2,0)</f>
        <v>במה 2.4X2.4 לתזמורת צה"ל</v>
      </c>
      <c r="D41" s="5" t="str">
        <f>VLOOKUP($B41,'הצעת מחיר כללית'!$B$5:$E$147,3,0)</f>
        <v>מחיר למטר</v>
      </c>
      <c r="E41" s="66">
        <f>VLOOKUP($B41,'הצעת מחיר כללית'!$B$5:$E$147,4,0)</f>
        <v>0</v>
      </c>
      <c r="F41" s="6">
        <v>6</v>
      </c>
      <c r="G41" s="24">
        <f t="shared" ref="G41" si="2">E41*F41</f>
        <v>0</v>
      </c>
      <c r="H41" s="50">
        <f t="shared" ref="H41" si="3">G41*$O$1</f>
        <v>0</v>
      </c>
    </row>
    <row r="42" spans="1:8" ht="45">
      <c r="A42" s="135"/>
      <c r="B42" s="54">
        <v>6.7</v>
      </c>
      <c r="C42" s="5" t="str">
        <f>VLOOKUP($B42,'הצעת מחיר כללית'!$B$5:$E$147,2,0)</f>
        <v>שושנות דגלים (כל שושונה כוללת 5 תרנים עד 3 מטר + דגלים לתרנים)</v>
      </c>
      <c r="D42" s="5" t="str">
        <f>VLOOKUP($B42,'הצעת מחיר כללית'!$B$5:$E$147,3,0)</f>
        <v>שושנה אחת</v>
      </c>
      <c r="E42" s="66">
        <f>VLOOKUP($B42,'הצעת מחיר כללית'!$B$5:$E$147,4,0)</f>
        <v>0</v>
      </c>
      <c r="F42" s="6">
        <v>2</v>
      </c>
      <c r="G42" s="24">
        <f t="shared" si="0"/>
        <v>0</v>
      </c>
      <c r="H42" s="50">
        <f t="shared" si="1"/>
        <v>0</v>
      </c>
    </row>
    <row r="43" spans="1:8">
      <c r="A43" s="135"/>
      <c r="B43" s="54">
        <v>6.8</v>
      </c>
      <c r="C43" s="5" t="str">
        <f>VLOOKUP($B43,'הצעת מחיר כללית'!$B$5:$E$147,2,0)</f>
        <v>פחי זבל+שקיות</v>
      </c>
      <c r="D43" s="5" t="str">
        <f>VLOOKUP($B43,'הצעת מחיר כללית'!$B$5:$E$147,3,0)</f>
        <v>פח אחד</v>
      </c>
      <c r="E43" s="66">
        <f>VLOOKUP($B43,'הצעת מחיר כללית'!$B$5:$E$147,4,0)</f>
        <v>0</v>
      </c>
      <c r="F43" s="6">
        <v>10</v>
      </c>
      <c r="G43" s="24">
        <f t="shared" si="0"/>
        <v>0</v>
      </c>
      <c r="H43" s="50">
        <f t="shared" si="1"/>
        <v>0</v>
      </c>
    </row>
    <row r="44" spans="1:8">
      <c r="A44" s="135"/>
      <c r="B44" s="54">
        <v>6.9</v>
      </c>
      <c r="C44" s="5" t="str">
        <f>VLOOKUP($B44,'הצעת מחיר כללית'!$B$5:$E$147,2,0)</f>
        <v>כסאות פלסטיק (אזוקים)</v>
      </c>
      <c r="D44" s="5" t="str">
        <f>VLOOKUP($B44,'הצעת מחיר כללית'!$B$5:$E$147,3,0)</f>
        <v>כסא אחד</v>
      </c>
      <c r="E44" s="66">
        <f>VLOOKUP($B44,'הצעת מחיר כללית'!$B$5:$E$147,4,0)</f>
        <v>0</v>
      </c>
      <c r="F44" s="6">
        <v>1000</v>
      </c>
      <c r="G44" s="24">
        <f t="shared" si="0"/>
        <v>0</v>
      </c>
      <c r="H44" s="50">
        <f t="shared" si="1"/>
        <v>0</v>
      </c>
    </row>
    <row r="45" spans="1:8">
      <c r="A45" s="135"/>
      <c r="B45" s="54" t="s">
        <v>202</v>
      </c>
      <c r="C45" s="5" t="str">
        <f>VLOOKUP($B45,'הצעת מחיר כללית'!$B$5:$E$147,2,0)</f>
        <v>כסאות ברזל (ריפוד)</v>
      </c>
      <c r="D45" s="5" t="str">
        <f>VLOOKUP($B45,'הצעת מחיר כללית'!$B$5:$E$147,3,0)</f>
        <v>כסא אחד</v>
      </c>
      <c r="E45" s="66">
        <f>VLOOKUP($B45,'הצעת מחיר כללית'!$B$5:$E$147,4,0)</f>
        <v>0</v>
      </c>
      <c r="F45" s="6">
        <v>50</v>
      </c>
      <c r="G45" s="24">
        <f t="shared" si="0"/>
        <v>0</v>
      </c>
      <c r="H45" s="50">
        <f t="shared" si="1"/>
        <v>0</v>
      </c>
    </row>
    <row r="46" spans="1:8">
      <c r="A46" s="135"/>
      <c r="B46" s="54">
        <v>6.14</v>
      </c>
      <c r="C46" s="5" t="str">
        <f>VLOOKUP($B46,'הצעת מחיר כללית'!$B$5:$E$147,2,0)</f>
        <v>שולחן לבידוק + מפה</v>
      </c>
      <c r="D46" s="5" t="str">
        <f>VLOOKUP($B46,'הצעת מחיר כללית'!$B$5:$E$147,3,0)</f>
        <v>שולחן אחד</v>
      </c>
      <c r="E46" s="66">
        <f>VLOOKUP($B46,'הצעת מחיר כללית'!$B$5:$E$147,4,0)</f>
        <v>0</v>
      </c>
      <c r="F46" s="6">
        <v>3</v>
      </c>
      <c r="G46" s="24">
        <f t="shared" si="0"/>
        <v>0</v>
      </c>
      <c r="H46" s="50">
        <f t="shared" si="1"/>
        <v>0</v>
      </c>
    </row>
    <row r="47" spans="1:8">
      <c r="A47" s="135"/>
      <c r="B47" s="54">
        <v>6.15</v>
      </c>
      <c r="C47" s="5" t="str">
        <f>VLOOKUP($B47,'הצעת מחיר כללית'!$B$5:$E$147,2,0)</f>
        <v>שולחן קטן</v>
      </c>
      <c r="D47" s="5" t="str">
        <f>VLOOKUP($B47,'הצעת מחיר כללית'!$B$5:$E$147,3,0)</f>
        <v>שולחן אחד</v>
      </c>
      <c r="E47" s="66">
        <f>VLOOKUP($B47,'הצעת מחיר כללית'!$B$5:$E$147,4,0)</f>
        <v>0</v>
      </c>
      <c r="F47" s="6">
        <v>2</v>
      </c>
      <c r="G47" s="24">
        <f t="shared" si="0"/>
        <v>0</v>
      </c>
      <c r="H47" s="50">
        <f t="shared" si="1"/>
        <v>0</v>
      </c>
    </row>
    <row r="48" spans="1:8" ht="30">
      <c r="A48" s="135"/>
      <c r="B48" s="54">
        <v>6.16</v>
      </c>
      <c r="C48" s="5" t="str">
        <f>VLOOKUP($B48,'הצעת מחיר כללית'!$B$5:$E$147,2,0)</f>
        <v>הצללה (כולל משקולות במקרה הצורך)</v>
      </c>
      <c r="D48" s="5" t="str">
        <f>VLOOKUP($B48,'הצעת מחיר כללית'!$B$5:$E$147,3,0)</f>
        <v>למטר</v>
      </c>
      <c r="E48" s="66">
        <f>VLOOKUP($B48,'הצעת מחיר כללית'!$B$5:$E$147,4,0)</f>
        <v>0</v>
      </c>
      <c r="F48" s="6">
        <v>1</v>
      </c>
      <c r="G48" s="24">
        <f t="shared" si="0"/>
        <v>0</v>
      </c>
      <c r="H48" s="50">
        <f t="shared" si="1"/>
        <v>0</v>
      </c>
    </row>
    <row r="49" spans="1:8">
      <c r="A49" s="135"/>
      <c r="B49" s="54">
        <v>6.17</v>
      </c>
      <c r="C49" s="5" t="str">
        <f>VLOOKUP($B49,'הצעת מחיר כללית'!$B$5:$E$147,2,0)</f>
        <v>מאוורר גדול 32''</v>
      </c>
      <c r="D49" s="5" t="str">
        <f>VLOOKUP($B49,'הצעת מחיר כללית'!$B$5:$E$147,3,0)</f>
        <v>מאוורר אחד</v>
      </c>
      <c r="E49" s="66">
        <f>VLOOKUP($B49,'הצעת מחיר כללית'!$B$5:$E$147,4,0)</f>
        <v>0</v>
      </c>
      <c r="F49" s="6">
        <v>4</v>
      </c>
      <c r="G49" s="24">
        <f t="shared" si="0"/>
        <v>0</v>
      </c>
      <c r="H49" s="50">
        <f t="shared" si="1"/>
        <v>0</v>
      </c>
    </row>
    <row r="50" spans="1:8">
      <c r="A50" s="135"/>
      <c r="B50" s="54">
        <v>6.25</v>
      </c>
      <c r="C50" s="5" t="str">
        <f>VLOOKUP($B50,'הצעת מחיר כללית'!$B$5:$E$147,2,0)</f>
        <v>קולר - פג חום</v>
      </c>
      <c r="D50" s="5" t="str">
        <f>VLOOKUP($B50,'הצעת מחיר כללית'!$B$5:$E$147,3,0)</f>
        <v>קולר אחד</v>
      </c>
      <c r="E50" s="66">
        <f>VLOOKUP($B50,'הצעת מחיר כללית'!$B$5:$E$147,4,0)</f>
        <v>0</v>
      </c>
      <c r="F50" s="6">
        <v>4</v>
      </c>
      <c r="G50" s="24">
        <f t="shared" si="0"/>
        <v>0</v>
      </c>
      <c r="H50" s="50">
        <f t="shared" si="1"/>
        <v>0</v>
      </c>
    </row>
    <row r="51" spans="1:8">
      <c r="A51" s="135"/>
      <c r="B51" s="54">
        <v>6.21</v>
      </c>
      <c r="C51" s="5" t="str">
        <f>VLOOKUP($B51,'הצעת מחיר כללית'!$B$5:$E$147,2,0)</f>
        <v>מהנדס קונסטרוקציה</v>
      </c>
      <c r="D51" s="5" t="str">
        <f>VLOOKUP($B51,'הצעת מחיר כללית'!$B$5:$E$147,3,0)</f>
        <v>כלל האירוע</v>
      </c>
      <c r="E51" s="66">
        <f>VLOOKUP($B51,'הצעת מחיר כללית'!$B$5:$E$147,4,0)</f>
        <v>0</v>
      </c>
      <c r="F51" s="6">
        <v>1</v>
      </c>
      <c r="G51" s="24">
        <f t="shared" si="0"/>
        <v>0</v>
      </c>
      <c r="H51" s="50">
        <f t="shared" si="1"/>
        <v>0</v>
      </c>
    </row>
    <row r="52" spans="1:8">
      <c r="A52" s="135"/>
      <c r="B52" s="54">
        <v>6.22</v>
      </c>
      <c r="C52" s="5" t="str">
        <f>VLOOKUP($B52,'הצעת מחיר כללית'!$B$5:$E$147,2,0)</f>
        <v>מנהל/ממונה בטיחות</v>
      </c>
      <c r="D52" s="5" t="str">
        <f>VLOOKUP($B52,'הצעת מחיר כללית'!$B$5:$E$147,3,0)</f>
        <v>כלל האירוע</v>
      </c>
      <c r="E52" s="66">
        <f>VLOOKUP($B52,'הצעת מחיר כללית'!$B$5:$E$147,4,0)</f>
        <v>0</v>
      </c>
      <c r="F52" s="6">
        <v>1</v>
      </c>
      <c r="G52" s="24">
        <f t="shared" si="0"/>
        <v>0</v>
      </c>
      <c r="H52" s="50">
        <f t="shared" si="1"/>
        <v>0</v>
      </c>
    </row>
    <row r="53" spans="1:8">
      <c r="A53" s="136"/>
      <c r="B53" s="54">
        <v>6.24</v>
      </c>
      <c r="C53" s="5" t="str">
        <f>VLOOKUP($B53,'הצעת מחיר כללית'!$B$5:$E$147,2,0)</f>
        <v>שטיח לבד + ניילון + הדבקה</v>
      </c>
      <c r="D53" s="5" t="str">
        <f>VLOOKUP($B53,'הצעת מחיר כללית'!$B$5:$E$147,3,0)</f>
        <v>מחיר למטר</v>
      </c>
      <c r="E53" s="66">
        <f>VLOOKUP($B53,'הצעת מחיר כללית'!$B$5:$E$147,4,0)</f>
        <v>0</v>
      </c>
      <c r="F53" s="6">
        <v>20</v>
      </c>
      <c r="G53" s="24">
        <f t="shared" ref="G53" si="4">E53*F53</f>
        <v>0</v>
      </c>
      <c r="H53" s="50">
        <f t="shared" si="1"/>
        <v>0</v>
      </c>
    </row>
    <row r="54" spans="1:8" ht="30">
      <c r="A54" s="23" t="s">
        <v>85</v>
      </c>
      <c r="B54" s="54">
        <v>7.1</v>
      </c>
      <c r="C54" s="5" t="str">
        <f>VLOOKUP($B54,'הצעת מחיר כללית'!$B$5:$E$147,2,0)</f>
        <v>מנחה מקצועי (כולל אש"ל ונסיעות)</v>
      </c>
      <c r="D54" s="5" t="str">
        <f>VLOOKUP($B54,'הצעת מחיר כללית'!$B$5:$E$147,3,0)</f>
        <v>אירוע מלא (כולל חזרה)</v>
      </c>
      <c r="E54" s="66">
        <f>VLOOKUP($B54,'הצעת מחיר כללית'!$B$5:$E$147,4,0)</f>
        <v>0</v>
      </c>
      <c r="F54" s="6">
        <v>1</v>
      </c>
      <c r="G54" s="24">
        <f t="shared" si="0"/>
        <v>0</v>
      </c>
      <c r="H54" s="50">
        <f t="shared" si="1"/>
        <v>0</v>
      </c>
    </row>
    <row r="55" spans="1:8">
      <c r="A55" s="134" t="s">
        <v>88</v>
      </c>
      <c r="B55" s="54">
        <v>8.1</v>
      </c>
      <c r="C55" s="5" t="str">
        <f>VLOOKUP($B55,'הצעת מחיר כללית'!$B$5:$E$147,2,0)</f>
        <v>אמבולנס רגיל</v>
      </c>
      <c r="D55" s="5" t="str">
        <f>VLOOKUP($B55,'הצעת מחיר כללית'!$B$5:$E$147,3,0)</f>
        <v>אמבולנס + צוות</v>
      </c>
      <c r="E55" s="66">
        <f>VLOOKUP($B55,'הצעת מחיר כללית'!$B$5:$E$147,4,0)</f>
        <v>0</v>
      </c>
      <c r="F55" s="6">
        <v>1</v>
      </c>
      <c r="G55" s="24">
        <f t="shared" si="0"/>
        <v>0</v>
      </c>
      <c r="H55" s="50">
        <f t="shared" si="1"/>
        <v>0</v>
      </c>
    </row>
    <row r="56" spans="1:8">
      <c r="A56" s="135"/>
      <c r="B56" s="44" t="s">
        <v>324</v>
      </c>
      <c r="C56" s="5" t="str">
        <f>VLOOKUP($B56,'הצעת מחיר כללית'!$B$5:$E$147,2,0)</f>
        <v>אמבולנס נט"ן</v>
      </c>
      <c r="D56" s="5" t="str">
        <f>VLOOKUP($B56,'הצעת מחיר כללית'!$B$5:$E$147,3,0)</f>
        <v>אמבולנס + צוות</v>
      </c>
      <c r="E56" s="66">
        <f>VLOOKUP($B56,'הצעת מחיר כללית'!$B$5:$E$147,4,0)</f>
        <v>0</v>
      </c>
      <c r="F56" s="6">
        <v>1</v>
      </c>
      <c r="G56" s="24">
        <f t="shared" si="0"/>
        <v>0</v>
      </c>
      <c r="H56" s="50">
        <f t="shared" si="1"/>
        <v>0</v>
      </c>
    </row>
    <row r="57" spans="1:8" ht="30">
      <c r="A57" s="134" t="s">
        <v>91</v>
      </c>
      <c r="B57" s="54">
        <v>9.1</v>
      </c>
      <c r="C57" s="5" t="str">
        <f>VLOOKUP($B57,'הצעת מחיר כללית'!$B$5:$E$147,2,0)</f>
        <v>קוליסות PVC לטקס 1.10X2.20 + רגל</v>
      </c>
      <c r="D57" s="5" t="str">
        <f>VLOOKUP($B57,'הצעת מחיר כללית'!$B$5:$E$147,3,0)</f>
        <v>קוליסה אחת</v>
      </c>
      <c r="E57" s="66">
        <f>VLOOKUP($B57,'הצעת מחיר כללית'!$B$5:$E$147,4,0)</f>
        <v>0</v>
      </c>
      <c r="F57" s="6">
        <v>2</v>
      </c>
      <c r="G57" s="24">
        <f t="shared" ref="G57:G80" si="5">E57*F57</f>
        <v>0</v>
      </c>
      <c r="H57" s="50">
        <f t="shared" ref="H57:H82" si="6">G57*$O$1</f>
        <v>0</v>
      </c>
    </row>
    <row r="58" spans="1:8">
      <c r="A58" s="135"/>
      <c r="B58" s="54">
        <v>9.1999999999999993</v>
      </c>
      <c r="C58" s="5" t="str">
        <f>VLOOKUP($B58,'הצעת מחיר כללית'!$B$5:$E$147,2,0)</f>
        <v>שלטי הכוונה PVC 50X50</v>
      </c>
      <c r="D58" s="5" t="str">
        <f>VLOOKUP($B58,'הצעת מחיר כללית'!$B$5:$E$147,3,0)</f>
        <v>שלט אחד</v>
      </c>
      <c r="E58" s="66">
        <f>VLOOKUP($B58,'הצעת מחיר כללית'!$B$5:$E$147,4,0)</f>
        <v>0</v>
      </c>
      <c r="F58" s="6">
        <v>15</v>
      </c>
      <c r="G58" s="24">
        <f t="shared" si="5"/>
        <v>0</v>
      </c>
      <c r="H58" s="50">
        <f t="shared" si="6"/>
        <v>0</v>
      </c>
    </row>
    <row r="59" spans="1:8">
      <c r="A59" s="135"/>
      <c r="B59" s="54">
        <v>9.3000000000000007</v>
      </c>
      <c r="C59" s="5" t="str">
        <f>VLOOKUP($B59,'הצעת מחיר כללית'!$B$5:$E$147,2,0)</f>
        <v>שלטי חירום  PVC 80X80</v>
      </c>
      <c r="D59" s="5" t="str">
        <f>VLOOKUP($B59,'הצעת מחיר כללית'!$B$5:$E$147,3,0)</f>
        <v>שלט אחד</v>
      </c>
      <c r="E59" s="66">
        <f>VLOOKUP($B59,'הצעת מחיר כללית'!$B$5:$E$147,4,0)</f>
        <v>0</v>
      </c>
      <c r="F59" s="6">
        <v>15</v>
      </c>
      <c r="G59" s="24">
        <f t="shared" si="5"/>
        <v>0</v>
      </c>
      <c r="H59" s="50">
        <f t="shared" si="6"/>
        <v>0</v>
      </c>
    </row>
    <row r="60" spans="1:8">
      <c r="A60" s="136"/>
      <c r="B60" s="54">
        <v>9.4</v>
      </c>
      <c r="C60" s="5" t="str">
        <f>VLOOKUP($B60,'הצעת מחיר כללית'!$B$5:$E$147,2,0)</f>
        <v>תליה, הרכבה ופירוק</v>
      </c>
      <c r="D60" s="5" t="str">
        <f>VLOOKUP($B60,'הצעת מחיר כללית'!$B$5:$E$147,3,0)</f>
        <v>כלל האירוע</v>
      </c>
      <c r="E60" s="66">
        <f>VLOOKUP($B60,'הצעת מחיר כללית'!$B$5:$E$147,4,0)</f>
        <v>0</v>
      </c>
      <c r="F60" s="6">
        <v>1</v>
      </c>
      <c r="G60" s="24">
        <f t="shared" si="5"/>
        <v>0</v>
      </c>
      <c r="H60" s="50">
        <f t="shared" si="6"/>
        <v>0</v>
      </c>
    </row>
    <row r="61" spans="1:8">
      <c r="A61" s="134" t="s">
        <v>96</v>
      </c>
      <c r="B61" s="54">
        <v>10.1</v>
      </c>
      <c r="C61" s="5" t="str">
        <f>VLOOKUP($B61,'הצעת מחיר כללית'!$B$5:$E$147,2,0)</f>
        <v>כריכים חלבי/פרווה</v>
      </c>
      <c r="D61" s="5" t="str">
        <f>VLOOKUP($B61,'הצעת מחיר כללית'!$B$5:$E$147,3,0)</f>
        <v>כריך אחד</v>
      </c>
      <c r="E61" s="66">
        <f>VLOOKUP($B61,'הצעת מחיר כללית'!$B$5:$E$147,4,0)</f>
        <v>0</v>
      </c>
      <c r="F61" s="6">
        <v>70</v>
      </c>
      <c r="G61" s="24">
        <f t="shared" si="5"/>
        <v>0</v>
      </c>
      <c r="H61" s="50">
        <f t="shared" si="6"/>
        <v>0</v>
      </c>
    </row>
    <row r="62" spans="1:8">
      <c r="A62" s="136"/>
      <c r="B62" s="54">
        <v>10.199999999999999</v>
      </c>
      <c r="C62" s="5" t="str">
        <f>VLOOKUP($B62,'הצעת מחיר כללית'!$B$5:$E$147,2,0)</f>
        <v>חמגשית בשרית</v>
      </c>
      <c r="D62" s="5" t="str">
        <f>VLOOKUP($B62,'הצעת מחיר כללית'!$B$5:$E$147,3,0)</f>
        <v>סועד אחד</v>
      </c>
      <c r="E62" s="66">
        <f>VLOOKUP($B62,'הצעת מחיר כללית'!$B$5:$E$147,4,0)</f>
        <v>0</v>
      </c>
      <c r="F62" s="6">
        <v>70</v>
      </c>
      <c r="G62" s="24">
        <f t="shared" si="5"/>
        <v>0</v>
      </c>
      <c r="H62" s="50">
        <f t="shared" si="6"/>
        <v>0</v>
      </c>
    </row>
    <row r="63" spans="1:8">
      <c r="A63" s="134" t="s">
        <v>98</v>
      </c>
      <c r="B63" s="54">
        <v>11.1</v>
      </c>
      <c r="C63" s="5" t="str">
        <f>VLOOKUP($B63,'הצעת מחיר כללית'!$B$5:$E$147,2,0)</f>
        <v>צילום האירוע</v>
      </c>
      <c r="D63" s="5" t="str">
        <f>VLOOKUP($B63,'הצעת מחיר כללית'!$B$5:$E$147,3,0)</f>
        <v>חצי יום עבודה</v>
      </c>
      <c r="E63" s="66">
        <f>VLOOKUP($B63,'הצעת מחיר כללית'!$B$5:$E$147,4,0)</f>
        <v>0</v>
      </c>
      <c r="F63" s="6">
        <v>1</v>
      </c>
      <c r="G63" s="24">
        <f t="shared" si="5"/>
        <v>0</v>
      </c>
      <c r="H63" s="50">
        <f t="shared" si="6"/>
        <v>0</v>
      </c>
    </row>
    <row r="64" spans="1:8">
      <c r="A64" s="135"/>
      <c r="B64" s="54">
        <v>11.2</v>
      </c>
      <c r="C64" s="5" t="str">
        <f>VLOOKUP($B64,'הצעת מחיר כללית'!$B$5:$E$147,2,0)</f>
        <v>תמונות 18X13</v>
      </c>
      <c r="D64" s="5" t="str">
        <f>VLOOKUP($B64,'הצעת מחיר כללית'!$B$5:$E$147,3,0)</f>
        <v>תמונה אחת</v>
      </c>
      <c r="E64" s="66">
        <f>VLOOKUP($B64,'הצעת מחיר כללית'!$B$5:$E$147,4,0)</f>
        <v>0</v>
      </c>
      <c r="F64" s="6">
        <v>90</v>
      </c>
      <c r="G64" s="24">
        <f t="shared" si="5"/>
        <v>0</v>
      </c>
      <c r="H64" s="50">
        <f t="shared" si="6"/>
        <v>0</v>
      </c>
    </row>
    <row r="65" spans="1:13">
      <c r="A65" s="135"/>
      <c r="B65" s="54">
        <v>11.3</v>
      </c>
      <c r="C65" s="5" t="str">
        <f>VLOOKUP($B65,'הצעת מחיר כללית'!$B$5:$E$147,2,0)</f>
        <v>כל התמונות על CD</v>
      </c>
      <c r="D65" s="5" t="str">
        <f>VLOOKUP($B65,'הצעת מחיר כללית'!$B$5:$E$147,3,0)</f>
        <v>CD אחד</v>
      </c>
      <c r="E65" s="66">
        <f>VLOOKUP($B65,'הצעת מחיר כללית'!$B$5:$E$147,4,0)</f>
        <v>0</v>
      </c>
      <c r="F65" s="6">
        <v>1</v>
      </c>
      <c r="G65" s="24">
        <f t="shared" si="5"/>
        <v>0</v>
      </c>
      <c r="H65" s="50">
        <f t="shared" si="6"/>
        <v>0</v>
      </c>
    </row>
    <row r="66" spans="1:13">
      <c r="A66" s="135"/>
      <c r="B66" s="54">
        <v>11.4</v>
      </c>
      <c r="C66" s="5" t="str">
        <f>VLOOKUP($B66,'הצעת מחיר כללית'!$B$5:$E$147,2,0)</f>
        <v>כל התמונות על DOK</v>
      </c>
      <c r="D66" s="5" t="str">
        <f>VLOOKUP($B66,'הצעת מחיר כללית'!$B$5:$E$147,3,0)</f>
        <v>DOK אחד</v>
      </c>
      <c r="E66" s="66">
        <f>VLOOKUP($B66,'הצעת מחיר כללית'!$B$5:$E$147,4,0)</f>
        <v>0</v>
      </c>
      <c r="F66" s="6">
        <v>1</v>
      </c>
      <c r="G66" s="24">
        <f t="shared" si="5"/>
        <v>0</v>
      </c>
      <c r="H66" s="50">
        <f t="shared" si="6"/>
        <v>0</v>
      </c>
    </row>
    <row r="67" spans="1:13">
      <c r="A67" s="135"/>
      <c r="B67" s="54">
        <v>11.5</v>
      </c>
      <c r="C67" s="5" t="str">
        <f>VLOOKUP($B67,'הצעת מחיר כללית'!$B$5:$E$147,2,0)</f>
        <v>אלבום מסכם</v>
      </c>
      <c r="D67" s="5" t="str">
        <f>VLOOKUP($B67,'הצעת מחיר כללית'!$B$5:$E$147,3,0)</f>
        <v>אלבום</v>
      </c>
      <c r="E67" s="66">
        <f>VLOOKUP($B67,'הצעת מחיר כללית'!$B$5:$E$147,4,0)</f>
        <v>0</v>
      </c>
      <c r="F67" s="6">
        <v>1</v>
      </c>
      <c r="G67" s="24">
        <f t="shared" si="5"/>
        <v>0</v>
      </c>
      <c r="H67" s="50">
        <f t="shared" si="6"/>
        <v>0</v>
      </c>
    </row>
    <row r="68" spans="1:13">
      <c r="A68" s="136"/>
      <c r="B68" s="54">
        <v>11.6</v>
      </c>
      <c r="C68" s="5" t="str">
        <f>VLOOKUP($B68,'הצעת מחיר כללית'!$B$5:$E$147,2,0)</f>
        <v>גיבוי בענן לכל התמונות</v>
      </c>
      <c r="D68" s="5"/>
      <c r="E68" s="66">
        <f>VLOOKUP($B68,'הצעת מחיר כללית'!$B$5:$E$147,4,0)</f>
        <v>0</v>
      </c>
      <c r="F68" s="6">
        <v>1</v>
      </c>
      <c r="G68" s="24">
        <f t="shared" si="5"/>
        <v>0</v>
      </c>
      <c r="H68" s="50">
        <f t="shared" si="6"/>
        <v>0</v>
      </c>
    </row>
    <row r="69" spans="1:13" ht="30">
      <c r="A69" s="134" t="s">
        <v>110</v>
      </c>
      <c r="B69" s="54">
        <v>12.1</v>
      </c>
      <c r="C69" s="5" t="str">
        <f>VLOOKUP($B69,'הצעת מחיר כללית'!$B$5:$E$147,2,0)</f>
        <v>תאי שירותים כימיים + נייר טואלט</v>
      </c>
      <c r="D69" s="5" t="str">
        <f>VLOOKUP($B69,'הצעת מחיר כללית'!$B$5:$E$147,3,0)</f>
        <v>תא אחד</v>
      </c>
      <c r="E69" s="66">
        <f>VLOOKUP($B69,'הצעת מחיר כללית'!$B$5:$E$147,4,0)</f>
        <v>0</v>
      </c>
      <c r="F69" s="6">
        <v>5</v>
      </c>
      <c r="G69" s="24">
        <f t="shared" si="5"/>
        <v>0</v>
      </c>
      <c r="H69" s="50">
        <f t="shared" si="6"/>
        <v>0</v>
      </c>
    </row>
    <row r="70" spans="1:13" ht="30">
      <c r="A70" s="135"/>
      <c r="B70" s="54">
        <v>12.2</v>
      </c>
      <c r="C70" s="5" t="str">
        <f>VLOOKUP($B70,'הצעת מחיר כללית'!$B$5:$E$147,2,0)</f>
        <v>מעמד נטילת ידיים דו"צ (ללא צנרת) + נייר</v>
      </c>
      <c r="D70" s="5" t="str">
        <f>VLOOKUP($B70,'הצעת מחיר כללית'!$B$5:$E$147,3,0)</f>
        <v>עמדה אחת</v>
      </c>
      <c r="E70" s="66">
        <f>VLOOKUP($B70,'הצעת מחיר כללית'!$B$5:$E$147,4,0)</f>
        <v>0</v>
      </c>
      <c r="F70" s="6">
        <v>1</v>
      </c>
      <c r="G70" s="24">
        <f t="shared" si="5"/>
        <v>0</v>
      </c>
      <c r="H70" s="50">
        <f t="shared" si="6"/>
        <v>0</v>
      </c>
    </row>
    <row r="71" spans="1:13">
      <c r="A71" s="135"/>
      <c r="B71" s="54">
        <v>12.3</v>
      </c>
      <c r="C71" s="5" t="str">
        <f>VLOOKUP($B71,'הצעת מחיר כללית'!$B$5:$E$147,2,0)</f>
        <v>תאי שירותים לנכים</v>
      </c>
      <c r="D71" s="5" t="str">
        <f>VLOOKUP($B71,'הצעת מחיר כללית'!$B$5:$E$147,3,0)</f>
        <v>תא אחד</v>
      </c>
      <c r="E71" s="66">
        <f>VLOOKUP($B71,'הצעת מחיר כללית'!$B$5:$E$147,4,0)</f>
        <v>0</v>
      </c>
      <c r="F71" s="6">
        <v>2</v>
      </c>
      <c r="G71" s="24">
        <f t="shared" si="5"/>
        <v>0</v>
      </c>
      <c r="H71" s="50">
        <f t="shared" si="6"/>
        <v>0</v>
      </c>
    </row>
    <row r="72" spans="1:13">
      <c r="A72" s="136"/>
      <c r="B72" s="54">
        <v>12.4</v>
      </c>
      <c r="C72" s="5" t="str">
        <f>VLOOKUP($B72,'הצעת מחיר כללית'!$B$5:$E$147,2,0)</f>
        <v>הובלה, הקמה ופירוק</v>
      </c>
      <c r="D72" s="5" t="str">
        <f>VLOOKUP($B72,'הצעת מחיר כללית'!$B$5:$E$147,3,0)</f>
        <v>כלל האירוע</v>
      </c>
      <c r="E72" s="66">
        <f>VLOOKUP($B72,'הצעת מחיר כללית'!$B$5:$E$147,4,0)</f>
        <v>0</v>
      </c>
      <c r="F72" s="6">
        <v>1</v>
      </c>
      <c r="G72" s="24">
        <f t="shared" si="5"/>
        <v>0</v>
      </c>
      <c r="H72" s="50">
        <f t="shared" si="6"/>
        <v>0</v>
      </c>
    </row>
    <row r="73" spans="1:13" ht="35.25" customHeight="1">
      <c r="A73" s="134" t="s">
        <v>189</v>
      </c>
      <c r="B73" s="54">
        <v>13.1</v>
      </c>
      <c r="C73" s="5" t="str">
        <f>VLOOKUP($B73,'הצעת מחיר כללית'!$B$5:$E$147,2,0)</f>
        <v>שמירה מתחילת הקמה ועד סיום פירוק</v>
      </c>
      <c r="D73" s="5" t="str">
        <f>VLOOKUP($B73,'הצעת מחיר כללית'!$B$5:$E$147,3,0)</f>
        <v>שומר אחד</v>
      </c>
      <c r="E73" s="66">
        <f>VLOOKUP($B73,'הצעת מחיר כללית'!$B$5:$E$147,4,0)</f>
        <v>0</v>
      </c>
      <c r="F73" s="6">
        <v>2</v>
      </c>
      <c r="G73" s="24">
        <f t="shared" si="5"/>
        <v>0</v>
      </c>
      <c r="H73" s="50">
        <f t="shared" si="6"/>
        <v>0</v>
      </c>
      <c r="M73" s="15"/>
    </row>
    <row r="74" spans="1:13">
      <c r="A74" s="135"/>
      <c r="B74" s="54">
        <v>13.2</v>
      </c>
      <c r="C74" s="5" t="str">
        <f>VLOOKUP($B74,'הצעת מחיר כללית'!$B$5:$E$147,2,0)</f>
        <v>פועלי במה</v>
      </c>
      <c r="D74" s="5" t="str">
        <f>VLOOKUP($B74,'הצעת מחיר כללית'!$B$5:$E$147,3,0)</f>
        <v>פועל אחד ליום עבודה</v>
      </c>
      <c r="E74" s="66">
        <f>VLOOKUP($B74,'הצעת מחיר כללית'!$B$5:$E$147,4,0)</f>
        <v>0</v>
      </c>
      <c r="F74" s="6">
        <v>3</v>
      </c>
      <c r="G74" s="24">
        <f t="shared" si="5"/>
        <v>0</v>
      </c>
      <c r="H74" s="50">
        <f t="shared" si="6"/>
        <v>0</v>
      </c>
    </row>
    <row r="75" spans="1:13">
      <c r="A75" s="135"/>
      <c r="B75" s="54">
        <v>13.3</v>
      </c>
      <c r="C75" s="5" t="str">
        <f>VLOOKUP($B75,'הצעת מחיר כללית'!$B$5:$E$147,2,0)</f>
        <v>סדרנים / דיילות</v>
      </c>
      <c r="D75" s="5" t="str">
        <f>VLOOKUP($B75,'הצעת מחיר כללית'!$B$5:$E$147,3,0)</f>
        <v>דייל אחד ליום עבודה</v>
      </c>
      <c r="E75" s="66">
        <f>VLOOKUP($B75,'הצעת מחיר כללית'!$B$5:$E$147,4,0)</f>
        <v>0</v>
      </c>
      <c r="F75" s="6">
        <v>15</v>
      </c>
      <c r="G75" s="24">
        <f t="shared" si="5"/>
        <v>0</v>
      </c>
      <c r="H75" s="50">
        <f t="shared" si="6"/>
        <v>0</v>
      </c>
    </row>
    <row r="76" spans="1:13">
      <c r="A76" s="136"/>
      <c r="B76" s="54">
        <v>13.4</v>
      </c>
      <c r="C76" s="5" t="str">
        <f>VLOOKUP($B76,'הצעת מחיר כללית'!$B$5:$E$147,2,0)</f>
        <v>ניקיון למחרת הטקס</v>
      </c>
      <c r="D76" s="5" t="str">
        <f>VLOOKUP($B76,'הצעת מחיר כללית'!$B$5:$E$147,3,0)</f>
        <v>פועל ניקיון ליום עבודה</v>
      </c>
      <c r="E76" s="66">
        <f>VLOOKUP($B76,'הצעת מחיר כללית'!$B$5:$E$147,4,0)</f>
        <v>0</v>
      </c>
      <c r="F76" s="6">
        <v>3</v>
      </c>
      <c r="G76" s="24">
        <f t="shared" si="5"/>
        <v>0</v>
      </c>
      <c r="H76" s="50">
        <f t="shared" si="6"/>
        <v>0</v>
      </c>
    </row>
    <row r="77" spans="1:13" ht="29.25" customHeight="1">
      <c r="A77" s="23" t="s">
        <v>123</v>
      </c>
      <c r="B77" s="54">
        <v>14.1</v>
      </c>
      <c r="C77" s="5" t="str">
        <f>VLOOKUP($B77,'הצעת מחיר כללית'!$B$5:$E$147,2,0)</f>
        <v>הזמנות</v>
      </c>
      <c r="D77" s="5" t="str">
        <f>VLOOKUP($B77,'הצעת מחיר כללית'!$B$5:$E$147,3,0)</f>
        <v>הדפסת הזמנה אחת - עד 1,000 יחידות</v>
      </c>
      <c r="E77" s="66">
        <f>VLOOKUP($B77,'הצעת מחיר כללית'!$B$5:$E$147,4,0)</f>
        <v>0</v>
      </c>
      <c r="F77" s="6">
        <v>1000</v>
      </c>
      <c r="G77" s="24">
        <f t="shared" si="5"/>
        <v>0</v>
      </c>
      <c r="H77" s="50">
        <f t="shared" si="6"/>
        <v>0</v>
      </c>
    </row>
    <row r="78" spans="1:13">
      <c r="A78" s="23" t="s">
        <v>125</v>
      </c>
      <c r="B78" s="54">
        <v>15.1</v>
      </c>
      <c r="C78" s="5">
        <f>VLOOKUP($B78,'הצעת מחיר כללית'!$B$5:$E$147,2,0)</f>
        <v>0</v>
      </c>
      <c r="D78" s="5">
        <f>VLOOKUP($B78,'הצעת מחיר כללית'!$B$5:$E$147,3,0)</f>
        <v>0</v>
      </c>
      <c r="E78" s="66">
        <f>VLOOKUP($B78,'הצעת מחיר כללית'!$B$5:$E$147,4,0)</f>
        <v>0</v>
      </c>
      <c r="F78" s="6"/>
      <c r="G78" s="24">
        <f t="shared" si="5"/>
        <v>0</v>
      </c>
      <c r="H78" s="50">
        <f t="shared" si="6"/>
        <v>0</v>
      </c>
    </row>
    <row r="79" spans="1:13">
      <c r="A79" s="23" t="s">
        <v>126</v>
      </c>
      <c r="B79" s="54">
        <v>15.2</v>
      </c>
      <c r="C79" s="5">
        <f>VLOOKUP($B79,'הצעת מחיר כללית'!$B$5:$E$147,2,0)</f>
        <v>0</v>
      </c>
      <c r="D79" s="5">
        <f>VLOOKUP($B79,'הצעת מחיר כללית'!$B$5:$E$147,3,0)</f>
        <v>0</v>
      </c>
      <c r="E79" s="66">
        <f>VLOOKUP($B79,'הצעת מחיר כללית'!$B$5:$E$147,4,0)</f>
        <v>0</v>
      </c>
      <c r="F79" s="6"/>
      <c r="G79" s="24">
        <f t="shared" si="5"/>
        <v>0</v>
      </c>
      <c r="H79" s="50">
        <f t="shared" si="6"/>
        <v>0</v>
      </c>
    </row>
    <row r="80" spans="1:13">
      <c r="A80" s="23" t="s">
        <v>127</v>
      </c>
      <c r="B80" s="54">
        <v>15.3</v>
      </c>
      <c r="C80" s="5">
        <f>VLOOKUP($B80,'הצעת מחיר כללית'!$B$5:$E$147,2,0)</f>
        <v>0</v>
      </c>
      <c r="D80" s="5">
        <f>VLOOKUP($B80,'הצעת מחיר כללית'!$B$5:$E$147,3,0)</f>
        <v>0</v>
      </c>
      <c r="E80" s="66">
        <f>VLOOKUP($B80,'הצעת מחיר כללית'!$B$5:$E$147,4,0)</f>
        <v>0</v>
      </c>
      <c r="F80" s="6"/>
      <c r="G80" s="24">
        <f t="shared" si="5"/>
        <v>0</v>
      </c>
      <c r="H80" s="50">
        <f t="shared" si="6"/>
        <v>0</v>
      </c>
    </row>
    <row r="81" spans="1:8">
      <c r="A81" s="143" t="s">
        <v>165</v>
      </c>
      <c r="B81" s="144"/>
      <c r="C81" s="144"/>
      <c r="D81" s="144"/>
      <c r="E81" s="32"/>
      <c r="F81" s="31"/>
      <c r="G81" s="32"/>
      <c r="H81" s="51"/>
    </row>
    <row r="82" spans="1:8" ht="32.25" customHeight="1">
      <c r="A82" s="23" t="s">
        <v>165</v>
      </c>
      <c r="B82" s="44">
        <f>'הצעת מחיר כללית'!B155</f>
        <v>16.7</v>
      </c>
      <c r="C82" s="138" t="s">
        <v>172</v>
      </c>
      <c r="D82" s="139"/>
      <c r="E82" s="66">
        <f>'הצעת מחיר כללית'!E155</f>
        <v>0</v>
      </c>
      <c r="F82" s="6">
        <v>1</v>
      </c>
      <c r="G82" s="24">
        <f t="shared" ref="G82" si="7">E82*F82</f>
        <v>0</v>
      </c>
      <c r="H82" s="50">
        <f t="shared" si="6"/>
        <v>0</v>
      </c>
    </row>
    <row r="83" spans="1:8">
      <c r="A83" s="33"/>
      <c r="B83" s="34"/>
      <c r="C83" s="35"/>
      <c r="D83" s="35"/>
      <c r="E83" s="35"/>
      <c r="F83" s="35"/>
      <c r="G83" s="35"/>
      <c r="H83" s="52"/>
    </row>
    <row r="84" spans="1:8" ht="19.5" thickBot="1">
      <c r="A84" s="36"/>
      <c r="B84" s="37"/>
      <c r="C84" s="41" t="s">
        <v>183</v>
      </c>
      <c r="D84" s="41"/>
      <c r="E84" s="38"/>
      <c r="F84" s="41"/>
      <c r="G84" s="38">
        <f>SUM(G4:G82)</f>
        <v>0</v>
      </c>
      <c r="H84" s="53">
        <f>SUM(H4:H82)</f>
        <v>0</v>
      </c>
    </row>
  </sheetData>
  <sheetProtection algorithmName="SHA-512" hashValue="4UY2/bfI7Omd3Ryl5Qoj/1U8C6eYbDngIoEdHloJinO6BikCGK2puxo86iL8wvOkYtgpv+TpYCZNoq79xil/5A==" saltValue="vSpt3HeTAtGEeH4JX9btHQ==" spinCount="100000" sheet="1" objects="1" scenarios="1" selectLockedCells="1"/>
  <customSheetViews>
    <customSheetView guid="{CE1E4322-1EE4-4098-9E3A-81EDCF2F55CC}" topLeftCell="A16">
      <selection activeCell="B35" sqref="A35:XFD35"/>
      <pageMargins left="0.7" right="0.7" top="0.75" bottom="0.75" header="0.3" footer="0.3"/>
      <pageSetup orientation="portrait" r:id="rId1"/>
    </customSheetView>
  </customSheetViews>
  <mergeCells count="12">
    <mergeCell ref="C82:D82"/>
    <mergeCell ref="A81:D81"/>
    <mergeCell ref="A7:A21"/>
    <mergeCell ref="A22:A24"/>
    <mergeCell ref="A25:A35"/>
    <mergeCell ref="A36:A53"/>
    <mergeCell ref="A55:A56"/>
    <mergeCell ref="A57:A60"/>
    <mergeCell ref="A63:A68"/>
    <mergeCell ref="A61:A62"/>
    <mergeCell ref="A69:A72"/>
    <mergeCell ref="A73:A76"/>
  </mergeCells>
  <pageMargins left="0.7" right="0.7" top="0.75" bottom="0.75" header="0.3" footer="0.3"/>
  <pageSetup orientation="portrait" r:id="rId2"/>
  <ignoredErrors>
    <ignoredError sqref="B56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"/>
  <sheetViews>
    <sheetView rightToLeft="1" zoomScaleNormal="100" workbookViewId="0">
      <selection activeCell="E80" sqref="E80"/>
    </sheetView>
  </sheetViews>
  <sheetFormatPr defaultRowHeight="15.75"/>
  <cols>
    <col min="1" max="1" width="16" style="10" customWidth="1"/>
    <col min="2" max="2" width="6.25" style="46" customWidth="1"/>
    <col min="3" max="3" width="21.875" style="10" customWidth="1"/>
    <col min="4" max="4" width="19.25" style="10" customWidth="1"/>
    <col min="5" max="5" width="12.375" style="10" customWidth="1"/>
    <col min="6" max="6" width="12" style="10" customWidth="1"/>
    <col min="7" max="7" width="18.75" style="10" customWidth="1"/>
    <col min="8" max="8" width="16.625" style="10" customWidth="1"/>
    <col min="9" max="16384" width="9" style="10"/>
  </cols>
  <sheetData>
    <row r="1" spans="1:15">
      <c r="A1" s="39" t="s">
        <v>228</v>
      </c>
      <c r="O1" s="10">
        <v>1.17</v>
      </c>
    </row>
    <row r="2" spans="1:15">
      <c r="A2" s="40" t="s">
        <v>229</v>
      </c>
    </row>
    <row r="3" spans="1:15" ht="16.5" thickBot="1"/>
    <row r="4" spans="1:15" ht="30">
      <c r="A4" s="20" t="s">
        <v>0</v>
      </c>
      <c r="B4" s="21" t="s">
        <v>130</v>
      </c>
      <c r="C4" s="21" t="s">
        <v>1</v>
      </c>
      <c r="D4" s="21" t="s">
        <v>2</v>
      </c>
      <c r="E4" s="65" t="s">
        <v>162</v>
      </c>
      <c r="F4" s="3" t="s">
        <v>184</v>
      </c>
      <c r="G4" s="22" t="s">
        <v>185</v>
      </c>
      <c r="H4" s="49" t="s">
        <v>197</v>
      </c>
    </row>
    <row r="5" spans="1:15">
      <c r="A5" s="23" t="s">
        <v>3</v>
      </c>
      <c r="B5" s="54">
        <v>1.1000000000000001</v>
      </c>
      <c r="C5" s="5" t="str">
        <f>VLOOKUP($B5,'הצעת מחיר כללית'!$B$5:$E$147,2,0)</f>
        <v>תשלום לאקו"ם</v>
      </c>
      <c r="D5" s="5" t="str">
        <f>VLOOKUP($B5,'הצעת מחיר כללית'!$B$5:$E$147,3,0)</f>
        <v>תשלום כולל עבור האירוע</v>
      </c>
      <c r="E5" s="66">
        <f>VLOOKUP($B5,'הצעת מחיר כללית'!$B$5:$E$147,4,0)</f>
        <v>0</v>
      </c>
      <c r="F5" s="6">
        <v>1</v>
      </c>
      <c r="G5" s="24">
        <f>E5*F5</f>
        <v>0</v>
      </c>
      <c r="H5" s="50">
        <f>G5*$O$1</f>
        <v>0</v>
      </c>
    </row>
    <row r="6" spans="1:15" ht="30" customHeight="1">
      <c r="A6" s="23" t="s">
        <v>6</v>
      </c>
      <c r="B6" s="54">
        <v>2.1</v>
      </c>
      <c r="C6" s="5" t="str">
        <f>VLOOKUP($B6,'הצעת מחיר כללית'!$B$5:$E$147,2,0)</f>
        <v>בודק חשמל סוג 3</v>
      </c>
      <c r="D6" s="5" t="str">
        <f>VLOOKUP($B6,'הצעת מחיר כללית'!$B$5:$E$147,3,0)</f>
        <v>הגעת בודק - עד שתי הגעות לאירוע</v>
      </c>
      <c r="E6" s="66">
        <f>VLOOKUP($B6,'הצעת מחיר כללית'!$B$5:$E$147,4,0)</f>
        <v>0</v>
      </c>
      <c r="F6" s="6">
        <v>1</v>
      </c>
      <c r="G6" s="24">
        <f t="shared" ref="G6:G41" si="0">E6*F6</f>
        <v>0</v>
      </c>
      <c r="H6" s="50">
        <f t="shared" ref="H6:H41" si="1">G6*$O$1</f>
        <v>0</v>
      </c>
    </row>
    <row r="7" spans="1:15">
      <c r="A7" s="134" t="s">
        <v>8</v>
      </c>
      <c r="B7" s="54">
        <v>3.2</v>
      </c>
      <c r="C7" s="5" t="str">
        <f>VLOOKUP($B7,'הצעת מחיר כללית'!$B$5:$E$147,2,0)</f>
        <v>הגברה לקהל</v>
      </c>
      <c r="D7" s="5" t="str">
        <f>VLOOKUP($B7,'הצעת מחיר כללית'!$B$5:$E$147,3,0)</f>
        <v>הגברה לעד-1,500 איש</v>
      </c>
      <c r="E7" s="66">
        <f>VLOOKUP($B7,'הצעת מחיר כללית'!$B$5:$E$147,4,0)</f>
        <v>0</v>
      </c>
      <c r="F7" s="6">
        <v>1</v>
      </c>
      <c r="G7" s="24">
        <f t="shared" si="0"/>
        <v>0</v>
      </c>
      <c r="H7" s="50">
        <f t="shared" si="1"/>
        <v>0</v>
      </c>
    </row>
    <row r="8" spans="1:15">
      <c r="A8" s="135"/>
      <c r="B8" s="54">
        <v>3.4</v>
      </c>
      <c r="C8" s="5" t="str">
        <f>VLOOKUP($B8,'הצעת מחיר כללית'!$B$5:$E$147,2,0)</f>
        <v>מיקרופון מנחה שולחני</v>
      </c>
      <c r="D8" s="5" t="str">
        <f>VLOOKUP($B8,'הצעת מחיר כללית'!$B$5:$E$147,3,0)</f>
        <v>מיקרופון אחד</v>
      </c>
      <c r="E8" s="66">
        <f>VLOOKUP($B8,'הצעת מחיר כללית'!$B$5:$E$147,4,0)</f>
        <v>0</v>
      </c>
      <c r="F8" s="6">
        <v>2</v>
      </c>
      <c r="G8" s="24">
        <f t="shared" si="0"/>
        <v>0</v>
      </c>
      <c r="H8" s="50">
        <f t="shared" si="1"/>
        <v>0</v>
      </c>
    </row>
    <row r="9" spans="1:15">
      <c r="A9" s="135"/>
      <c r="B9" s="54">
        <v>3.5</v>
      </c>
      <c r="C9" s="5" t="str">
        <f>VLOOKUP($B9,'הצעת מחיר כללית'!$B$5:$E$147,2,0)</f>
        <v>CD למוזיקה</v>
      </c>
      <c r="D9" s="5" t="str">
        <f>VLOOKUP($B9,'הצעת מחיר כללית'!$B$5:$E$147,3,0)</f>
        <v>CD אחד</v>
      </c>
      <c r="E9" s="66">
        <f>VLOOKUP($B9,'הצעת מחיר כללית'!$B$5:$E$147,4,0)</f>
        <v>0</v>
      </c>
      <c r="F9" s="6">
        <v>2</v>
      </c>
      <c r="G9" s="24">
        <f t="shared" si="0"/>
        <v>0</v>
      </c>
      <c r="H9" s="50">
        <f t="shared" si="1"/>
        <v>0</v>
      </c>
    </row>
    <row r="10" spans="1:15">
      <c r="A10" s="135"/>
      <c r="B10" s="54">
        <v>3.6</v>
      </c>
      <c r="C10" s="5" t="str">
        <f>VLOOKUP($B10,'הצעת מחיר כללית'!$B$5:$E$147,2,0)</f>
        <v>סטנדים</v>
      </c>
      <c r="D10" s="5" t="str">
        <f>VLOOKUP($B10,'הצעת מחיר כללית'!$B$5:$E$147,3,0)</f>
        <v>לכל מיקרופון</v>
      </c>
      <c r="E10" s="66">
        <f>VLOOKUP($B10,'הצעת מחיר כללית'!$B$5:$E$147,4,0)</f>
        <v>0</v>
      </c>
      <c r="F10" s="6">
        <v>1</v>
      </c>
      <c r="G10" s="24">
        <f t="shared" si="0"/>
        <v>0</v>
      </c>
      <c r="H10" s="50">
        <f t="shared" si="1"/>
        <v>0</v>
      </c>
    </row>
    <row r="11" spans="1:15" ht="26.25" customHeight="1">
      <c r="A11" s="135"/>
      <c r="B11" s="54">
        <v>3.7</v>
      </c>
      <c r="C11" s="5" t="str">
        <f>VLOOKUP($B11,'הצעת מחיר כללית'!$B$5:$E$147,2,0)</f>
        <v>תיבת חיבורים לתקשורת מינ' 12 כניסות</v>
      </c>
      <c r="D11" s="5" t="str">
        <f>VLOOKUP($B11,'הצעת מחיר כללית'!$B$5:$E$147,3,0)</f>
        <v>תיבה אחת</v>
      </c>
      <c r="E11" s="66">
        <f>VLOOKUP($B11,'הצעת מחיר כללית'!$B$5:$E$147,4,0)</f>
        <v>0</v>
      </c>
      <c r="F11" s="6">
        <v>1</v>
      </c>
      <c r="G11" s="24">
        <f t="shared" si="0"/>
        <v>0</v>
      </c>
      <c r="H11" s="50">
        <f t="shared" si="1"/>
        <v>0</v>
      </c>
    </row>
    <row r="12" spans="1:15" ht="30">
      <c r="A12" s="135"/>
      <c r="B12" s="54">
        <v>3.8</v>
      </c>
      <c r="C12" s="5" t="str">
        <f>VLOOKUP($B12,'הצעת מחיר כללית'!$B$5:$E$147,2,0)</f>
        <v>עמודי קוורץ לשטיפה לבנה - שני פנסים על כל עמוד</v>
      </c>
      <c r="D12" s="5" t="str">
        <f>VLOOKUP($B12,'הצעת מחיר כללית'!$B$5:$E$147,3,0)</f>
        <v>עמוד  אחד</v>
      </c>
      <c r="E12" s="66">
        <f>VLOOKUP($B12,'הצעת מחיר כללית'!$B$5:$E$147,4,0)</f>
        <v>0</v>
      </c>
      <c r="F12" s="6">
        <v>2</v>
      </c>
      <c r="G12" s="24">
        <f t="shared" si="0"/>
        <v>0</v>
      </c>
      <c r="H12" s="50">
        <f t="shared" si="1"/>
        <v>0</v>
      </c>
    </row>
    <row r="13" spans="1:15">
      <c r="A13" s="135"/>
      <c r="B13" s="54">
        <v>3.11</v>
      </c>
      <c r="C13" s="5" t="str">
        <f>VLOOKUP($B13,'הצעת מחיר כללית'!$B$5:$E$147,2,0)</f>
        <v>מיקרופון פורץ+מצבר</v>
      </c>
      <c r="D13" s="5" t="str">
        <f>VLOOKUP($B13,'הצעת מחיר כללית'!$B$5:$E$147,3,0)</f>
        <v>מיקרופון אחד</v>
      </c>
      <c r="E13" s="66">
        <f>VLOOKUP($B13,'הצעת מחיר כללית'!$B$5:$E$147,4,0)</f>
        <v>0</v>
      </c>
      <c r="F13" s="6">
        <v>1</v>
      </c>
      <c r="G13" s="24">
        <f t="shared" si="0"/>
        <v>0</v>
      </c>
      <c r="H13" s="50">
        <f t="shared" si="1"/>
        <v>0</v>
      </c>
    </row>
    <row r="14" spans="1:15" ht="30" customHeight="1">
      <c r="A14" s="135"/>
      <c r="B14" s="54">
        <v>3.12</v>
      </c>
      <c r="C14" s="5" t="str">
        <f>VLOOKUP($B14,'הצעת מחיר כללית'!$B$5:$E$147,2,0)</f>
        <v>מיקרופון על סטנד למפקד משמר כבוד</v>
      </c>
      <c r="D14" s="5" t="str">
        <f>VLOOKUP($B14,'הצעת מחיר כללית'!$B$5:$E$147,3,0)</f>
        <v>מיקרופון אחד</v>
      </c>
      <c r="E14" s="66">
        <f>VLOOKUP($B14,'הצעת מחיר כללית'!$B$5:$E$147,4,0)</f>
        <v>0</v>
      </c>
      <c r="F14" s="6">
        <v>1</v>
      </c>
      <c r="G14" s="24">
        <f t="shared" si="0"/>
        <v>0</v>
      </c>
      <c r="H14" s="50">
        <f t="shared" si="1"/>
        <v>0</v>
      </c>
    </row>
    <row r="15" spans="1:15">
      <c r="A15" s="135"/>
      <c r="B15" s="54">
        <v>3.17</v>
      </c>
      <c r="C15" s="5" t="str">
        <f>VLOOKUP($B15,'הצעת מחיר כללית'!$B$5:$E$147,2,0)</f>
        <v>חיבור לכלי נגינה</v>
      </c>
      <c r="D15" s="5" t="str">
        <f>VLOOKUP($B15,'הצעת מחיר כללית'!$B$5:$E$147,3,0)</f>
        <v>עד שלושה כלי נגינה</v>
      </c>
      <c r="E15" s="66">
        <f>VLOOKUP($B15,'הצעת מחיר כללית'!$B$5:$E$147,4,0)</f>
        <v>0</v>
      </c>
      <c r="F15" s="6">
        <v>1</v>
      </c>
      <c r="G15" s="24">
        <f t="shared" si="0"/>
        <v>0</v>
      </c>
      <c r="H15" s="50">
        <f t="shared" si="1"/>
        <v>0</v>
      </c>
    </row>
    <row r="16" spans="1:15" ht="50.25" customHeight="1">
      <c r="A16" s="135"/>
      <c r="B16" s="54">
        <v>3.18</v>
      </c>
      <c r="C16" s="5" t="str">
        <f>VLOOKUP($B16,'הצעת מחיר כללית'!$B$5:$E$147,2,0)</f>
        <v>עמודים עם פנסים פנסי HMI לתאורת שטיפה, המתאימים לצילום טלוויזיה</v>
      </c>
      <c r="D16" s="5" t="str">
        <f>VLOOKUP($B16,'הצעת מחיר כללית'!$B$5:$E$147,3,0)</f>
        <v>עמוד  אחד</v>
      </c>
      <c r="E16" s="66">
        <f>VLOOKUP($B16,'הצעת מחיר כללית'!$B$5:$E$147,4,0)</f>
        <v>0</v>
      </c>
      <c r="F16" s="6">
        <v>2</v>
      </c>
      <c r="G16" s="24">
        <f t="shared" si="0"/>
        <v>0</v>
      </c>
      <c r="H16" s="50">
        <f t="shared" si="1"/>
        <v>0</v>
      </c>
    </row>
    <row r="17" spans="1:8" ht="32.25" customHeight="1">
      <c r="A17" s="135"/>
      <c r="B17" s="54">
        <v>3.19</v>
      </c>
      <c r="C17" s="5" t="str">
        <f>VLOOKUP($B17,'הצעת מחיר כללית'!$B$5:$E$147,2,0)</f>
        <v>גנרטור עד 250 KVA+ סולר + כבל 100 מ' + חיבורי חשמל</v>
      </c>
      <c r="D17" s="5" t="str">
        <f>VLOOKUP($B17,'הצעת מחיר כללית'!$B$5:$E$147,3,0)</f>
        <v>יום אחד</v>
      </c>
      <c r="E17" s="66">
        <f>VLOOKUP($B17,'הצעת מחיר כללית'!$B$5:$E$147,4,0)</f>
        <v>0</v>
      </c>
      <c r="F17" s="6">
        <v>1</v>
      </c>
      <c r="G17" s="24">
        <f t="shared" si="0"/>
        <v>0</v>
      </c>
      <c r="H17" s="50">
        <f t="shared" si="1"/>
        <v>0</v>
      </c>
    </row>
    <row r="18" spans="1:8" ht="47.25" customHeight="1">
      <c r="A18" s="135"/>
      <c r="B18" s="54" t="s">
        <v>199</v>
      </c>
      <c r="C18" s="5" t="str">
        <f>VLOOKUP($B18,'הצעת מחיר כללית'!$B$5:$E$147,2,0)</f>
        <v>גנרטור גיבוי עד 100 KVA+ סולר + כבל 100 מ' + חיבורי חשמל</v>
      </c>
      <c r="D18" s="5" t="str">
        <f>VLOOKUP($B18,'הצעת מחיר כללית'!$B$5:$E$147,3,0)</f>
        <v>יום אחד</v>
      </c>
      <c r="E18" s="66">
        <f>VLOOKUP($B18,'הצעת מחיר כללית'!$B$5:$E$147,4,0)</f>
        <v>0</v>
      </c>
      <c r="F18" s="6">
        <v>1</v>
      </c>
      <c r="G18" s="24">
        <f t="shared" si="0"/>
        <v>0</v>
      </c>
      <c r="H18" s="50">
        <f t="shared" si="1"/>
        <v>0</v>
      </c>
    </row>
    <row r="19" spans="1:8">
      <c r="A19" s="135"/>
      <c r="B19" s="54">
        <v>3.33</v>
      </c>
      <c r="C19" s="5" t="str">
        <f>VLOOKUP($B19,'הצעת מחיר כללית'!$B$5:$E$147,2,0)</f>
        <v>מיקרופונים להרכב מוסיקלי</v>
      </c>
      <c r="D19" s="5" t="str">
        <f>VLOOKUP($B19,'הצעת מחיר כללית'!$B$5:$E$147,3,0)</f>
        <v>מיקרופון אחד</v>
      </c>
      <c r="E19" s="66">
        <f>VLOOKUP($B19,'הצעת מחיר כללית'!$B$5:$E$147,4,0)</f>
        <v>0</v>
      </c>
      <c r="F19" s="6">
        <v>13</v>
      </c>
      <c r="G19" s="24">
        <f t="shared" si="0"/>
        <v>0</v>
      </c>
      <c r="H19" s="50">
        <f t="shared" si="1"/>
        <v>0</v>
      </c>
    </row>
    <row r="20" spans="1:8">
      <c r="A20" s="135"/>
      <c r="B20" s="54">
        <v>3.34</v>
      </c>
      <c r="C20" s="5" t="str">
        <f>VLOOKUP($B20,'הצעת מחיר כללית'!$B$5:$E$147,2,0)</f>
        <v>גפות</v>
      </c>
      <c r="D20" s="5" t="str">
        <f>VLOOKUP($B20,'הצעת מחיר כללית'!$B$5:$E$147,3,0)</f>
        <v>מטר אחד גפה</v>
      </c>
      <c r="E20" s="66">
        <f>VLOOKUP($B20,'הצעת מחיר כללית'!$B$5:$E$147,4,0)</f>
        <v>0</v>
      </c>
      <c r="F20" s="6">
        <v>8</v>
      </c>
      <c r="G20" s="24">
        <f t="shared" si="0"/>
        <v>0</v>
      </c>
      <c r="H20" s="50">
        <f t="shared" si="1"/>
        <v>0</v>
      </c>
    </row>
    <row r="21" spans="1:8" ht="37.5" customHeight="1">
      <c r="A21" s="136"/>
      <c r="B21" s="54">
        <v>3.36</v>
      </c>
      <c r="C21" s="5" t="str">
        <f>VLOOKUP($B21,'הצעת מחיר כללית'!$B$5:$E$147,2,0)</f>
        <v>מערכת ראש בין הקונסולה למנחה</v>
      </c>
      <c r="D21" s="5" t="str">
        <f>VLOOKUP($B21,'הצעת מחיר כללית'!$B$5:$E$147,3,0)</f>
        <v>מערכת אחת</v>
      </c>
      <c r="E21" s="66">
        <f>VLOOKUP($B21,'הצעת מחיר כללית'!$B$5:$E$147,4,0)</f>
        <v>0</v>
      </c>
      <c r="F21" s="6">
        <v>1</v>
      </c>
      <c r="G21" s="24">
        <f t="shared" si="0"/>
        <v>0</v>
      </c>
      <c r="H21" s="50">
        <f t="shared" si="1"/>
        <v>0</v>
      </c>
    </row>
    <row r="22" spans="1:8">
      <c r="A22" s="134" t="s">
        <v>33</v>
      </c>
      <c r="B22" s="54">
        <v>4.0999999999999996</v>
      </c>
      <c r="C22" s="5" t="str">
        <f>VLOOKUP($B22,'הצעת מחיר כללית'!$B$5:$E$147,2,0)</f>
        <v>בקבוקי מים</v>
      </c>
      <c r="D22" s="5" t="str">
        <f>VLOOKUP($B22,'הצעת מחיר כללית'!$B$5:$E$147,3,0)</f>
        <v>בקבוק אחד</v>
      </c>
      <c r="E22" s="66">
        <f>VLOOKUP($B22,'הצעת מחיר כללית'!$B$5:$E$147,4,0)</f>
        <v>0</v>
      </c>
      <c r="F22" s="6">
        <v>1300</v>
      </c>
      <c r="G22" s="24">
        <f t="shared" si="0"/>
        <v>0</v>
      </c>
      <c r="H22" s="50">
        <f t="shared" si="1"/>
        <v>0</v>
      </c>
    </row>
    <row r="23" spans="1:8">
      <c r="A23" s="135"/>
      <c r="B23" s="54">
        <v>4.2</v>
      </c>
      <c r="C23" s="5" t="str">
        <f>VLOOKUP($B23,'הצעת מחיר כללית'!$B$5:$E$147,2,0)</f>
        <v>גלגל זר פרחים</v>
      </c>
      <c r="D23" s="5" t="str">
        <f>VLOOKUP($B23,'הצעת מחיר כללית'!$B$5:$E$147,3,0)</f>
        <v>גלגל זר אחד</v>
      </c>
      <c r="E23" s="66">
        <f>VLOOKUP($B23,'הצעת מחיר כללית'!$B$5:$E$147,4,0)</f>
        <v>0</v>
      </c>
      <c r="F23" s="6">
        <v>17</v>
      </c>
      <c r="G23" s="24">
        <f t="shared" si="0"/>
        <v>0</v>
      </c>
      <c r="H23" s="50">
        <f t="shared" si="1"/>
        <v>0</v>
      </c>
    </row>
    <row r="24" spans="1:8">
      <c r="A24" s="136"/>
      <c r="B24" s="54">
        <v>4.3</v>
      </c>
      <c r="C24" s="5" t="str">
        <f>VLOOKUP($B24,'הצעת מחיר כללית'!$B$5:$E$147,2,0)</f>
        <v>סידורי פרחים - גובה 100 ס"מ</v>
      </c>
      <c r="D24" s="5" t="str">
        <f>VLOOKUP($B24,'הצעת מחיר כללית'!$B$5:$E$147,3,0)</f>
        <v>סידור פרחים אחד</v>
      </c>
      <c r="E24" s="66">
        <f>VLOOKUP($B24,'הצעת מחיר כללית'!$B$5:$E$147,4,0)</f>
        <v>0</v>
      </c>
      <c r="F24" s="6">
        <v>4</v>
      </c>
      <c r="G24" s="24">
        <f t="shared" si="0"/>
        <v>0</v>
      </c>
      <c r="H24" s="50">
        <f t="shared" si="1"/>
        <v>0</v>
      </c>
    </row>
    <row r="25" spans="1:8">
      <c r="A25" s="134" t="s">
        <v>39</v>
      </c>
      <c r="B25" s="54">
        <v>5.0999999999999996</v>
      </c>
      <c r="C25" s="5" t="str">
        <f>VLOOKUP($B25,'הצעת מחיר כללית'!$B$5:$E$147,2,0)</f>
        <v>מקלטי שמיעה</v>
      </c>
      <c r="D25" s="5" t="str">
        <f>VLOOKUP($B25,'הצעת מחיר כללית'!$B$5:$E$147,3,0)</f>
        <v>מקלט אחד</v>
      </c>
      <c r="E25" s="66">
        <f>VLOOKUP($B25,'הצעת מחיר כללית'!$B$5:$E$147,4,0)</f>
        <v>0</v>
      </c>
      <c r="F25" s="6">
        <v>30</v>
      </c>
      <c r="G25" s="24">
        <f t="shared" si="0"/>
        <v>0</v>
      </c>
      <c r="H25" s="50">
        <f t="shared" si="1"/>
        <v>0</v>
      </c>
    </row>
    <row r="26" spans="1:8">
      <c r="A26" s="135"/>
      <c r="B26" s="54">
        <v>5.2</v>
      </c>
      <c r="C26" s="5" t="str">
        <f>VLOOKUP($B26,'הצעת מחיר כללית'!$B$5:$E$147,2,0)</f>
        <v>אוזניות</v>
      </c>
      <c r="D26" s="5" t="str">
        <f>VLOOKUP($B26,'הצעת מחיר כללית'!$B$5:$E$147,3,0)</f>
        <v>זוג אחד</v>
      </c>
      <c r="E26" s="66">
        <f>VLOOKUP($B26,'הצעת מחיר כללית'!$B$5:$E$147,4,0)</f>
        <v>0</v>
      </c>
      <c r="F26" s="6">
        <v>20</v>
      </c>
      <c r="G26" s="24">
        <f t="shared" si="0"/>
        <v>0</v>
      </c>
      <c r="H26" s="50">
        <f t="shared" si="1"/>
        <v>0</v>
      </c>
    </row>
    <row r="27" spans="1:8">
      <c r="A27" s="135"/>
      <c r="B27" s="54">
        <v>5.3</v>
      </c>
      <c r="C27" s="5" t="str">
        <f>VLOOKUP($B27,'הצעת מחיר כללית'!$B$5:$E$147,2,0)</f>
        <v>לולאות השראה</v>
      </c>
      <c r="D27" s="5" t="str">
        <f>VLOOKUP($B27,'הצעת מחיר כללית'!$B$5:$E$147,3,0)</f>
        <v>לולאה אחת</v>
      </c>
      <c r="E27" s="66">
        <f>VLOOKUP($B27,'הצעת מחיר כללית'!$B$5:$E$147,4,0)</f>
        <v>0</v>
      </c>
      <c r="F27" s="6">
        <v>10</v>
      </c>
      <c r="G27" s="24">
        <f t="shared" si="0"/>
        <v>0</v>
      </c>
      <c r="H27" s="50">
        <f t="shared" si="1"/>
        <v>0</v>
      </c>
    </row>
    <row r="28" spans="1:8">
      <c r="A28" s="135"/>
      <c r="B28" s="54">
        <v>5.4</v>
      </c>
      <c r="C28" s="5" t="str">
        <f>VLOOKUP($B28,'הצעת מחיר כללית'!$B$5:$E$147,2,0)</f>
        <v xml:space="preserve">מערכת הכוונה קולית </v>
      </c>
      <c r="D28" s="5" t="str">
        <f>VLOOKUP($B28,'הצעת מחיר כללית'!$B$5:$E$147,3,0)</f>
        <v xml:space="preserve">מערכת אחת  </v>
      </c>
      <c r="E28" s="66">
        <f>VLOOKUP($B28,'הצעת מחיר כללית'!$B$5:$E$147,4,0)</f>
        <v>0</v>
      </c>
      <c r="F28" s="6">
        <v>1</v>
      </c>
      <c r="G28" s="24">
        <f t="shared" si="0"/>
        <v>0</v>
      </c>
      <c r="H28" s="50">
        <f t="shared" si="1"/>
        <v>0</v>
      </c>
    </row>
    <row r="29" spans="1:8" ht="30">
      <c r="A29" s="135"/>
      <c r="B29" s="54">
        <v>5.5</v>
      </c>
      <c r="C29" s="5" t="str">
        <f>VLOOKUP($B29,'הצעת מחיר כללית'!$B$5:$E$147,2,0)</f>
        <v>מסך פלזמה 50' לתמלול האירוע, על סטנד</v>
      </c>
      <c r="D29" s="5" t="str">
        <f>VLOOKUP($B29,'הצעת מחיר כללית'!$B$5:$E$147,3,0)</f>
        <v>מסך אחד</v>
      </c>
      <c r="E29" s="66">
        <f>VLOOKUP($B29,'הצעת מחיר כללית'!$B$5:$E$147,4,0)</f>
        <v>0</v>
      </c>
      <c r="F29" s="6">
        <v>2</v>
      </c>
      <c r="G29" s="24">
        <f t="shared" si="0"/>
        <v>0</v>
      </c>
      <c r="H29" s="50">
        <f t="shared" si="1"/>
        <v>0</v>
      </c>
    </row>
    <row r="30" spans="1:8" ht="35.25" customHeight="1">
      <c r="A30" s="135"/>
      <c r="B30" s="54">
        <v>5.6</v>
      </c>
      <c r="C30" s="5" t="str">
        <f>VLOOKUP($B30,'הצעת מחיר כללית'!$B$5:$E$147,2,0)</f>
        <v>מחשב להקרנת הטקסט + מפעיל + מתמלל</v>
      </c>
      <c r="D30" s="5" t="str">
        <f>VLOOKUP($B30,'הצעת מחיר כללית'!$B$5:$E$147,3,0)</f>
        <v>מחשב אחד + מפעיל + מתמלל</v>
      </c>
      <c r="E30" s="66">
        <f>VLOOKUP($B30,'הצעת מחיר כללית'!$B$5:$E$147,4,0)</f>
        <v>0</v>
      </c>
      <c r="F30" s="6">
        <v>1</v>
      </c>
      <c r="G30" s="24">
        <f t="shared" si="0"/>
        <v>0</v>
      </c>
      <c r="H30" s="50">
        <f t="shared" si="1"/>
        <v>0</v>
      </c>
    </row>
    <row r="31" spans="1:8">
      <c r="A31" s="135"/>
      <c r="B31" s="54">
        <v>5.9</v>
      </c>
      <c r="C31" s="5" t="str">
        <f>VLOOKUP($B31,'הצעת מחיר כללית'!$B$5:$E$147,2,0)</f>
        <v>מערכת עזר לשמיעה</v>
      </c>
      <c r="D31" s="5" t="str">
        <f>VLOOKUP($B31,'הצעת מחיר כללית'!$B$5:$E$147,3,0)</f>
        <v>מערכת אחת</v>
      </c>
      <c r="E31" s="66">
        <f>VLOOKUP($B31,'הצעת מחיר כללית'!$B$5:$E$147,4,0)</f>
        <v>0</v>
      </c>
      <c r="F31" s="6">
        <v>1</v>
      </c>
      <c r="G31" s="24">
        <f t="shared" si="0"/>
        <v>0</v>
      </c>
      <c r="H31" s="50">
        <f t="shared" si="1"/>
        <v>0</v>
      </c>
    </row>
    <row r="32" spans="1:8">
      <c r="A32" s="135"/>
      <c r="B32" s="54" t="s">
        <v>201</v>
      </c>
      <c r="C32" s="5" t="str">
        <f>VLOOKUP($B32,'הצעת מחיר כללית'!$B$5:$E$147,2,0)</f>
        <v>טכנאי</v>
      </c>
      <c r="D32" s="5" t="str">
        <f>VLOOKUP($B32,'הצעת מחיר כללית'!$B$5:$E$147,3,0)</f>
        <v>טכנאי אחד</v>
      </c>
      <c r="E32" s="66">
        <f>VLOOKUP($B32,'הצעת מחיר כללית'!$B$5:$E$147,4,0)</f>
        <v>0</v>
      </c>
      <c r="F32" s="6">
        <v>1</v>
      </c>
      <c r="G32" s="24">
        <f t="shared" si="0"/>
        <v>0</v>
      </c>
      <c r="H32" s="50">
        <f t="shared" si="1"/>
        <v>0</v>
      </c>
    </row>
    <row r="33" spans="1:8">
      <c r="A33" s="135"/>
      <c r="B33" s="54">
        <v>5.1100000000000003</v>
      </c>
      <c r="C33" s="5" t="str">
        <f>VLOOKUP($B33,'הצעת מחיר כללית'!$B$5:$E$147,2,0)</f>
        <v>מושבים מותאמים</v>
      </c>
      <c r="D33" s="5" t="str">
        <f>VLOOKUP($B33,'הצעת מחיר כללית'!$B$5:$E$147,3,0)</f>
        <v>מושב אחד</v>
      </c>
      <c r="E33" s="66">
        <f>VLOOKUP($B33,'הצעת מחיר כללית'!$B$5:$E$147,4,0)</f>
        <v>0</v>
      </c>
      <c r="F33" s="6">
        <v>60</v>
      </c>
      <c r="G33" s="24">
        <f t="shared" si="0"/>
        <v>0</v>
      </c>
      <c r="H33" s="50">
        <f t="shared" si="1"/>
        <v>0</v>
      </c>
    </row>
    <row r="34" spans="1:8">
      <c r="A34" s="135"/>
      <c r="B34" s="54">
        <v>5.12</v>
      </c>
      <c r="C34" s="5" t="str">
        <f>VLOOKUP($B34,'הצעת מחיר כללית'!$B$5:$E$147,2,0)</f>
        <v>שילוט הכוונה</v>
      </c>
      <c r="D34" s="5" t="str">
        <f>VLOOKUP($B34,'הצעת מחיר כללית'!$B$5:$E$147,3,0)</f>
        <v>למתחם כולו</v>
      </c>
      <c r="E34" s="66">
        <f>VLOOKUP($B34,'הצעת מחיר כללית'!$B$5:$E$147,4,0)</f>
        <v>0</v>
      </c>
      <c r="F34" s="6">
        <v>1</v>
      </c>
      <c r="G34" s="24">
        <f t="shared" si="0"/>
        <v>0</v>
      </c>
      <c r="H34" s="50">
        <f t="shared" si="1"/>
        <v>0</v>
      </c>
    </row>
    <row r="35" spans="1:8">
      <c r="A35" s="135"/>
      <c r="B35" s="54">
        <v>5.13</v>
      </c>
      <c r="C35" s="5" t="str">
        <f>VLOOKUP($B35,'הצעת מחיר כללית'!$B$5:$E$147,2,0)</f>
        <v>תרגום לשפת הסימנים</v>
      </c>
      <c r="D35" s="5" t="str">
        <f>VLOOKUP($B35,'הצעת מחיר כללית'!$B$5:$E$147,3,0)</f>
        <v>מתרגם אחד</v>
      </c>
      <c r="E35" s="66">
        <f>VLOOKUP($B35,'הצעת מחיר כללית'!$B$5:$E$147,4,0)</f>
        <v>0</v>
      </c>
      <c r="F35" s="6">
        <v>1</v>
      </c>
      <c r="G35" s="24">
        <f t="shared" si="0"/>
        <v>0</v>
      </c>
      <c r="H35" s="50">
        <f t="shared" si="1"/>
        <v>0</v>
      </c>
    </row>
    <row r="36" spans="1:8" ht="30">
      <c r="A36" s="134" t="s">
        <v>59</v>
      </c>
      <c r="B36" s="54">
        <v>6.1</v>
      </c>
      <c r="C36" s="5" t="str">
        <f>VLOOKUP($B36,'הצעת מחיר כללית'!$B$5:$E$147,2,0)</f>
        <v>חבלול, עמודי נירוסטה וחבל לבן</v>
      </c>
      <c r="D36" s="5" t="str">
        <f>VLOOKUP($B36,'הצעת מחיר כללית'!$B$5:$E$147,3,0)</f>
        <v>חבלול באורך מטר אחד + שני עמודים וחבל לבן</v>
      </c>
      <c r="E36" s="66">
        <f>VLOOKUP($B36,'הצעת מחיר כללית'!$B$5:$E$147,4,0)</f>
        <v>0</v>
      </c>
      <c r="F36" s="6">
        <v>30</v>
      </c>
      <c r="G36" s="24">
        <f t="shared" si="0"/>
        <v>0</v>
      </c>
      <c r="H36" s="50">
        <f t="shared" si="1"/>
        <v>0</v>
      </c>
    </row>
    <row r="37" spans="1:8">
      <c r="A37" s="135"/>
      <c r="B37" s="54">
        <v>6.2</v>
      </c>
      <c r="C37" s="5" t="str">
        <f>VLOOKUP($B37,'הצעת מחיר כללית'!$B$5:$E$147,2,0)</f>
        <v>תרנים לדגלים</v>
      </c>
      <c r="D37" s="5" t="str">
        <f>VLOOKUP($B37,'הצעת מחיר כללית'!$B$5:$E$147,3,0)</f>
        <v>תורן אחד</v>
      </c>
      <c r="E37" s="66">
        <f>VLOOKUP($B37,'הצעת מחיר כללית'!$B$5:$E$147,4,0)</f>
        <v>0</v>
      </c>
      <c r="F37" s="6">
        <v>70</v>
      </c>
      <c r="G37" s="24">
        <f t="shared" si="0"/>
        <v>0</v>
      </c>
      <c r="H37" s="50">
        <f t="shared" si="1"/>
        <v>0</v>
      </c>
    </row>
    <row r="38" spans="1:8">
      <c r="A38" s="135"/>
      <c r="B38" s="54">
        <v>6.3</v>
      </c>
      <c r="C38" s="5" t="str">
        <f>VLOOKUP($B38,'הצעת מחיר כללית'!$B$5:$E$147,2,0)</f>
        <v>דגלי לאום על מוטות (6 מ')</v>
      </c>
      <c r="D38" s="5" t="str">
        <f>VLOOKUP($B38,'הצעת מחיר כללית'!$B$5:$E$147,3,0)</f>
        <v>דגל על מוט</v>
      </c>
      <c r="E38" s="66">
        <f>VLOOKUP($B38,'הצעת מחיר כללית'!$B$5:$E$147,4,0)</f>
        <v>0</v>
      </c>
      <c r="F38" s="6">
        <v>70</v>
      </c>
      <c r="G38" s="24">
        <f t="shared" si="0"/>
        <v>0</v>
      </c>
      <c r="H38" s="50">
        <f t="shared" si="1"/>
        <v>0</v>
      </c>
    </row>
    <row r="39" spans="1:8" ht="37.5" customHeight="1">
      <c r="A39" s="135"/>
      <c r="B39" s="54" t="s">
        <v>283</v>
      </c>
      <c r="C39" s="5" t="str">
        <f>VLOOKUP($B39,'הצעת מחיר כללית'!$B$5:$E$147,2,0)</f>
        <v>במה 2X2 מטר גובה 20 ס"מ</v>
      </c>
      <c r="D39" s="5" t="str">
        <f>VLOOKUP($B39,'הצעת מחיר כללית'!$B$5:$E$147,3,0)</f>
        <v>מחיר למטר</v>
      </c>
      <c r="E39" s="66">
        <f>VLOOKUP($B39,'הצעת מחיר כללית'!$B$5:$E$147,4,0)</f>
        <v>0</v>
      </c>
      <c r="F39" s="6">
        <v>4</v>
      </c>
      <c r="G39" s="24">
        <f t="shared" si="0"/>
        <v>0</v>
      </c>
      <c r="H39" s="50">
        <f t="shared" si="1"/>
        <v>0</v>
      </c>
    </row>
    <row r="40" spans="1:8" ht="42" customHeight="1">
      <c r="A40" s="135"/>
      <c r="B40" s="54">
        <v>6.7</v>
      </c>
      <c r="C40" s="5" t="str">
        <f>VLOOKUP($B40,'הצעת מחיר כללית'!$B$5:$E$147,2,0)</f>
        <v>שושנות דגלים (כל שושונה כוללת 5 תרנים עד 3 מטר + דגלים לתרנים)</v>
      </c>
      <c r="D40" s="5" t="str">
        <f>VLOOKUP($B40,'הצעת מחיר כללית'!$B$5:$E$147,3,0)</f>
        <v>שושנה אחת</v>
      </c>
      <c r="E40" s="66">
        <f>VLOOKUP($B40,'הצעת מחיר כללית'!$B$5:$E$147,4,0)</f>
        <v>0</v>
      </c>
      <c r="F40" s="6">
        <v>2</v>
      </c>
      <c r="G40" s="24">
        <f t="shared" si="0"/>
        <v>0</v>
      </c>
      <c r="H40" s="50">
        <f t="shared" si="1"/>
        <v>0</v>
      </c>
    </row>
    <row r="41" spans="1:8">
      <c r="A41" s="135"/>
      <c r="B41" s="54">
        <v>6.8</v>
      </c>
      <c r="C41" s="5" t="str">
        <f>VLOOKUP($B41,'הצעת מחיר כללית'!$B$5:$E$147,2,0)</f>
        <v>פחי זבל+שקיות</v>
      </c>
      <c r="D41" s="5" t="str">
        <f>VLOOKUP($B41,'הצעת מחיר כללית'!$B$5:$E$147,3,0)</f>
        <v>פח אחד</v>
      </c>
      <c r="E41" s="66">
        <f>VLOOKUP($B41,'הצעת מחיר כללית'!$B$5:$E$147,4,0)</f>
        <v>0</v>
      </c>
      <c r="F41" s="6">
        <v>10</v>
      </c>
      <c r="G41" s="24">
        <f t="shared" si="0"/>
        <v>0</v>
      </c>
      <c r="H41" s="50">
        <f t="shared" si="1"/>
        <v>0</v>
      </c>
    </row>
    <row r="42" spans="1:8">
      <c r="A42" s="135"/>
      <c r="B42" s="54">
        <v>6.9</v>
      </c>
      <c r="C42" s="5" t="str">
        <f>VLOOKUP($B42,'הצעת מחיר כללית'!$B$5:$E$147,2,0)</f>
        <v>כסאות פלסטיק (אזוקים)</v>
      </c>
      <c r="D42" s="5" t="str">
        <f>VLOOKUP($B42,'הצעת מחיר כללית'!$B$5:$E$147,3,0)</f>
        <v>כסא אחד</v>
      </c>
      <c r="E42" s="66">
        <f>VLOOKUP($B42,'הצעת מחיר כללית'!$B$5:$E$147,4,0)</f>
        <v>0</v>
      </c>
      <c r="F42" s="6">
        <v>800</v>
      </c>
      <c r="G42" s="24">
        <f t="shared" ref="G42:G78" si="2">E42*F42</f>
        <v>0</v>
      </c>
      <c r="H42" s="50">
        <f t="shared" ref="H42:H80" si="3">G42*$O$1</f>
        <v>0</v>
      </c>
    </row>
    <row r="43" spans="1:8">
      <c r="A43" s="135"/>
      <c r="B43" s="54" t="s">
        <v>202</v>
      </c>
      <c r="C43" s="5" t="str">
        <f>VLOOKUP($B43,'הצעת מחיר כללית'!$B$5:$E$147,2,0)</f>
        <v>כסאות ברזל (ריפוד)</v>
      </c>
      <c r="D43" s="5" t="str">
        <f>VLOOKUP($B43,'הצעת מחיר כללית'!$B$5:$E$147,3,0)</f>
        <v>כסא אחד</v>
      </c>
      <c r="E43" s="66">
        <f>VLOOKUP($B43,'הצעת מחיר כללית'!$B$5:$E$147,4,0)</f>
        <v>0</v>
      </c>
      <c r="F43" s="6">
        <v>60</v>
      </c>
      <c r="G43" s="24">
        <f t="shared" si="2"/>
        <v>0</v>
      </c>
      <c r="H43" s="50">
        <f t="shared" si="3"/>
        <v>0</v>
      </c>
    </row>
    <row r="44" spans="1:8">
      <c r="A44" s="135"/>
      <c r="B44" s="54">
        <v>6.14</v>
      </c>
      <c r="C44" s="5" t="str">
        <f>VLOOKUP($B44,'הצעת מחיר כללית'!$B$5:$E$147,2,0)</f>
        <v>שולחן לבידוק + מפה</v>
      </c>
      <c r="D44" s="5" t="str">
        <f>VLOOKUP($B44,'הצעת מחיר כללית'!$B$5:$E$147,3,0)</f>
        <v>שולחן אחד</v>
      </c>
      <c r="E44" s="66">
        <f>VLOOKUP($B44,'הצעת מחיר כללית'!$B$5:$E$147,4,0)</f>
        <v>0</v>
      </c>
      <c r="F44" s="6">
        <v>2</v>
      </c>
      <c r="G44" s="24">
        <f t="shared" si="2"/>
        <v>0</v>
      </c>
      <c r="H44" s="50">
        <f t="shared" si="3"/>
        <v>0</v>
      </c>
    </row>
    <row r="45" spans="1:8" ht="40.5" customHeight="1">
      <c r="A45" s="135"/>
      <c r="B45" s="54">
        <v>6.16</v>
      </c>
      <c r="C45" s="5" t="str">
        <f>VLOOKUP($B45,'הצעת מחיר כללית'!$B$5:$E$147,2,0)</f>
        <v>הצללה (כולל משקולות במקרה הצורך)</v>
      </c>
      <c r="D45" s="5" t="str">
        <f>VLOOKUP($B45,'הצעת מחיר כללית'!$B$5:$E$147,3,0)</f>
        <v>למטר</v>
      </c>
      <c r="E45" s="66">
        <f>VLOOKUP($B45,'הצעת מחיר כללית'!$B$5:$E$147,4,0)</f>
        <v>0</v>
      </c>
      <c r="F45" s="6">
        <v>1250</v>
      </c>
      <c r="G45" s="24">
        <f t="shared" si="2"/>
        <v>0</v>
      </c>
      <c r="H45" s="50">
        <f t="shared" si="3"/>
        <v>0</v>
      </c>
    </row>
    <row r="46" spans="1:8">
      <c r="A46" s="135"/>
      <c r="B46" s="54">
        <v>6.17</v>
      </c>
      <c r="C46" s="5" t="str">
        <f>VLOOKUP($B46,'הצעת מחיר כללית'!$B$5:$E$147,2,0)</f>
        <v>מאוורר גדול 32''</v>
      </c>
      <c r="D46" s="5" t="str">
        <f>VLOOKUP($B46,'הצעת מחיר כללית'!$B$5:$E$147,3,0)</f>
        <v>מאוורר אחד</v>
      </c>
      <c r="E46" s="66">
        <f>VLOOKUP($B46,'הצעת מחיר כללית'!$B$5:$E$147,4,0)</f>
        <v>0</v>
      </c>
      <c r="F46" s="6">
        <v>4</v>
      </c>
      <c r="G46" s="24">
        <f t="shared" si="2"/>
        <v>0</v>
      </c>
      <c r="H46" s="50">
        <f t="shared" si="3"/>
        <v>0</v>
      </c>
    </row>
    <row r="47" spans="1:8">
      <c r="A47" s="135"/>
      <c r="B47" s="54">
        <v>6.21</v>
      </c>
      <c r="C47" s="5" t="str">
        <f>VLOOKUP($B47,'הצעת מחיר כללית'!$B$5:$E$147,2,0)</f>
        <v>מהנדס קונסטרוקציה</v>
      </c>
      <c r="D47" s="5" t="str">
        <f>VLOOKUP($B47,'הצעת מחיר כללית'!$B$5:$E$147,3,0)</f>
        <v>כלל האירוע</v>
      </c>
      <c r="E47" s="66">
        <f>VLOOKUP($B47,'הצעת מחיר כללית'!$B$5:$E$147,4,0)</f>
        <v>0</v>
      </c>
      <c r="F47" s="6">
        <v>1</v>
      </c>
      <c r="G47" s="24">
        <f t="shared" si="2"/>
        <v>0</v>
      </c>
      <c r="H47" s="50">
        <f t="shared" si="3"/>
        <v>0</v>
      </c>
    </row>
    <row r="48" spans="1:8">
      <c r="A48" s="135"/>
      <c r="B48" s="54">
        <v>6.22</v>
      </c>
      <c r="C48" s="5" t="str">
        <f>VLOOKUP($B48,'הצעת מחיר כללית'!$B$5:$E$147,2,0)</f>
        <v>מנהל/ממונה בטיחות</v>
      </c>
      <c r="D48" s="5" t="str">
        <f>VLOOKUP($B48,'הצעת מחיר כללית'!$B$5:$E$147,3,0)</f>
        <v>כלל האירוע</v>
      </c>
      <c r="E48" s="66">
        <f>VLOOKUP($B48,'הצעת מחיר כללית'!$B$5:$E$147,4,0)</f>
        <v>0</v>
      </c>
      <c r="F48" s="6">
        <v>1</v>
      </c>
      <c r="G48" s="24">
        <f t="shared" si="2"/>
        <v>0</v>
      </c>
      <c r="H48" s="50">
        <f t="shared" si="3"/>
        <v>0</v>
      </c>
    </row>
    <row r="49" spans="1:8">
      <c r="A49" s="135"/>
      <c r="B49" s="54">
        <v>6.24</v>
      </c>
      <c r="C49" s="5" t="str">
        <f>VLOOKUP($B49,'הצעת מחיר כללית'!$B$5:$E$147,2,0)</f>
        <v>שטיח לבד + ניילון + הדבקה</v>
      </c>
      <c r="D49" s="5" t="str">
        <f>VLOOKUP($B49,'הצעת מחיר כללית'!$B$5:$E$147,3,0)</f>
        <v>מחיר למטר</v>
      </c>
      <c r="E49" s="66">
        <f>VLOOKUP($B49,'הצעת מחיר כללית'!$B$5:$E$147,4,0)</f>
        <v>0</v>
      </c>
      <c r="F49" s="6">
        <v>20</v>
      </c>
      <c r="G49" s="24">
        <f t="shared" si="2"/>
        <v>0</v>
      </c>
      <c r="H49" s="50">
        <f t="shared" si="3"/>
        <v>0</v>
      </c>
    </row>
    <row r="50" spans="1:8">
      <c r="A50" s="135"/>
      <c r="B50" s="54">
        <v>6.25</v>
      </c>
      <c r="C50" s="5" t="str">
        <f>VLOOKUP($B50,'הצעת מחיר כללית'!$B$5:$E$147,2,0)</f>
        <v>קולר - פג חום</v>
      </c>
      <c r="D50" s="5" t="str">
        <f>VLOOKUP($B50,'הצעת מחיר כללית'!$B$5:$E$147,3,0)</f>
        <v>קולר אחד</v>
      </c>
      <c r="E50" s="66">
        <f>VLOOKUP($B50,'הצעת מחיר כללית'!$B$5:$E$147,4,0)</f>
        <v>0</v>
      </c>
      <c r="F50" s="6">
        <v>4</v>
      </c>
      <c r="G50" s="24">
        <f t="shared" si="2"/>
        <v>0</v>
      </c>
      <c r="H50" s="50">
        <f t="shared" si="3"/>
        <v>0</v>
      </c>
    </row>
    <row r="51" spans="1:8" ht="37.5" customHeight="1">
      <c r="A51" s="136"/>
      <c r="B51" s="54">
        <v>6.26</v>
      </c>
      <c r="C51" s="5" t="str">
        <f>VLOOKUP($B51,'הצעת מחיר כללית'!$B$5:$E$147,2,0)</f>
        <v>מקרר/תא קירור כולל חיבור לחשמל + כבל</v>
      </c>
      <c r="D51" s="5" t="str">
        <f>VLOOKUP($B51,'הצעת מחיר כללית'!$B$5:$E$147,3,0)</f>
        <v>מקרר/תא אחד</v>
      </c>
      <c r="E51" s="66">
        <f>VLOOKUP($B51,'הצעת מחיר כללית'!$B$5:$E$147,4,0)</f>
        <v>0</v>
      </c>
      <c r="F51" s="6">
        <v>2</v>
      </c>
      <c r="G51" s="24">
        <f t="shared" si="2"/>
        <v>0</v>
      </c>
      <c r="H51" s="50">
        <f t="shared" si="3"/>
        <v>0</v>
      </c>
    </row>
    <row r="52" spans="1:8" ht="31.5" customHeight="1">
      <c r="A52" s="23" t="s">
        <v>85</v>
      </c>
      <c r="B52" s="54">
        <v>7.1</v>
      </c>
      <c r="C52" s="5" t="str">
        <f>VLOOKUP($B52,'הצעת מחיר כללית'!$B$5:$E$147,2,0)</f>
        <v>מנחה מקצועי (כולל אש"ל ונסיעות)</v>
      </c>
      <c r="D52" s="5" t="str">
        <f>VLOOKUP($B52,'הצעת מחיר כללית'!$B$5:$E$147,3,0)</f>
        <v>אירוע מלא (כולל חזרה)</v>
      </c>
      <c r="E52" s="66">
        <f>VLOOKUP($B52,'הצעת מחיר כללית'!$B$5:$E$147,4,0)</f>
        <v>0</v>
      </c>
      <c r="F52" s="6">
        <v>1</v>
      </c>
      <c r="G52" s="24">
        <f t="shared" si="2"/>
        <v>0</v>
      </c>
      <c r="H52" s="50">
        <f t="shared" si="3"/>
        <v>0</v>
      </c>
    </row>
    <row r="53" spans="1:8">
      <c r="A53" s="134" t="s">
        <v>88</v>
      </c>
      <c r="B53" s="54">
        <v>8.1</v>
      </c>
      <c r="C53" s="5" t="str">
        <f>VLOOKUP($B53,'הצעת מחיר כללית'!$B$5:$E$147,2,0)</f>
        <v>אמבולנס רגיל</v>
      </c>
      <c r="D53" s="5" t="str">
        <f>VLOOKUP($B53,'הצעת מחיר כללית'!$B$5:$E$147,3,0)</f>
        <v>אמבולנס + צוות</v>
      </c>
      <c r="E53" s="66">
        <f>VLOOKUP($B53,'הצעת מחיר כללית'!$B$5:$E$147,4,0)</f>
        <v>0</v>
      </c>
      <c r="F53" s="6">
        <v>1</v>
      </c>
      <c r="G53" s="24">
        <f t="shared" si="2"/>
        <v>0</v>
      </c>
      <c r="H53" s="50">
        <f t="shared" si="3"/>
        <v>0</v>
      </c>
    </row>
    <row r="54" spans="1:8">
      <c r="A54" s="135"/>
      <c r="B54" s="44" t="s">
        <v>324</v>
      </c>
      <c r="C54" s="5" t="str">
        <f>VLOOKUP($B54,'הצעת מחיר כללית'!$B$5:$E$147,2,0)</f>
        <v>אמבולנס נט"ן</v>
      </c>
      <c r="D54" s="5" t="str">
        <f>VLOOKUP($B54,'הצעת מחיר כללית'!$B$5:$E$147,3,0)</f>
        <v>אמבולנס + צוות</v>
      </c>
      <c r="E54" s="66">
        <f>VLOOKUP($B54,'הצעת מחיר כללית'!$B$5:$E$147,4,0)</f>
        <v>0</v>
      </c>
      <c r="F54" s="6">
        <v>1</v>
      </c>
      <c r="G54" s="24">
        <f t="shared" si="2"/>
        <v>0</v>
      </c>
      <c r="H54" s="50">
        <f t="shared" si="3"/>
        <v>0</v>
      </c>
    </row>
    <row r="55" spans="1:8" ht="32.25" customHeight="1">
      <c r="A55" s="134" t="s">
        <v>91</v>
      </c>
      <c r="B55" s="54">
        <v>9.1</v>
      </c>
      <c r="C55" s="5" t="str">
        <f>VLOOKUP($B55,'הצעת מחיר כללית'!$B$5:$E$147,2,0)</f>
        <v>קוליסות PVC לטקס 1.10X2.20 + רגל</v>
      </c>
      <c r="D55" s="5" t="str">
        <f>VLOOKUP($B55,'הצעת מחיר כללית'!$B$5:$E$147,3,0)</f>
        <v>קוליסה אחת</v>
      </c>
      <c r="E55" s="66">
        <f>VLOOKUP($B55,'הצעת מחיר כללית'!$B$5:$E$147,4,0)</f>
        <v>0</v>
      </c>
      <c r="F55" s="6">
        <v>2</v>
      </c>
      <c r="G55" s="24">
        <f t="shared" si="2"/>
        <v>0</v>
      </c>
      <c r="H55" s="50">
        <f t="shared" si="3"/>
        <v>0</v>
      </c>
    </row>
    <row r="56" spans="1:8" ht="32.25" customHeight="1">
      <c r="A56" s="135"/>
      <c r="B56" s="54">
        <v>9.1999999999999993</v>
      </c>
      <c r="C56" s="5" t="str">
        <f>VLOOKUP($B56,'הצעת מחיר כללית'!$B$5:$E$147,2,0)</f>
        <v>שלטי הכוונה PVC 50X50</v>
      </c>
      <c r="D56" s="5" t="str">
        <f>VLOOKUP($B56,'הצעת מחיר כללית'!$B$5:$E$147,3,0)</f>
        <v>שלט אחד</v>
      </c>
      <c r="E56" s="66">
        <f>VLOOKUP($B56,'הצעת מחיר כללית'!$B$5:$E$147,4,0)</f>
        <v>0</v>
      </c>
      <c r="F56" s="6">
        <v>10</v>
      </c>
      <c r="G56" s="24">
        <f t="shared" si="2"/>
        <v>0</v>
      </c>
      <c r="H56" s="50">
        <f t="shared" si="3"/>
        <v>0</v>
      </c>
    </row>
    <row r="57" spans="1:8">
      <c r="A57" s="135"/>
      <c r="B57" s="54">
        <v>9.3000000000000007</v>
      </c>
      <c r="C57" s="5" t="str">
        <f>VLOOKUP($B57,'הצעת מחיר כללית'!$B$5:$E$147,2,0)</f>
        <v>שלטי חירום  PVC 80X80</v>
      </c>
      <c r="D57" s="5" t="str">
        <f>VLOOKUP($B57,'הצעת מחיר כללית'!$B$5:$E$147,3,0)</f>
        <v>שלט אחד</v>
      </c>
      <c r="E57" s="66">
        <f>VLOOKUP($B57,'הצעת מחיר כללית'!$B$5:$E$147,4,0)</f>
        <v>0</v>
      </c>
      <c r="F57" s="6">
        <v>10</v>
      </c>
      <c r="G57" s="24">
        <f t="shared" si="2"/>
        <v>0</v>
      </c>
      <c r="H57" s="50">
        <f t="shared" si="3"/>
        <v>0</v>
      </c>
    </row>
    <row r="58" spans="1:8">
      <c r="A58" s="136"/>
      <c r="B58" s="54">
        <v>9.4</v>
      </c>
      <c r="C58" s="5" t="str">
        <f>VLOOKUP($B58,'הצעת מחיר כללית'!$B$5:$E$147,2,0)</f>
        <v>תליה, הרכבה ופירוק</v>
      </c>
      <c r="D58" s="5" t="str">
        <f>VLOOKUP($B58,'הצעת מחיר כללית'!$B$5:$E$147,3,0)</f>
        <v>כלל האירוע</v>
      </c>
      <c r="E58" s="66">
        <f>VLOOKUP($B58,'הצעת מחיר כללית'!$B$5:$E$147,4,0)</f>
        <v>0</v>
      </c>
      <c r="F58" s="6">
        <v>1</v>
      </c>
      <c r="G58" s="24">
        <f t="shared" si="2"/>
        <v>0</v>
      </c>
      <c r="H58" s="50">
        <f t="shared" si="3"/>
        <v>0</v>
      </c>
    </row>
    <row r="59" spans="1:8">
      <c r="A59" s="134" t="s">
        <v>96</v>
      </c>
      <c r="B59" s="54">
        <v>10.1</v>
      </c>
      <c r="C59" s="5" t="str">
        <f>VLOOKUP($B59,'הצעת מחיר כללית'!$B$5:$E$147,2,0)</f>
        <v>כריכים חלבי/פרווה</v>
      </c>
      <c r="D59" s="5" t="str">
        <f>VLOOKUP($B59,'הצעת מחיר כללית'!$B$5:$E$147,3,0)</f>
        <v>כריך אחד</v>
      </c>
      <c r="E59" s="66">
        <f>VLOOKUP($B59,'הצעת מחיר כללית'!$B$5:$E$147,4,0)</f>
        <v>0</v>
      </c>
      <c r="F59" s="6">
        <v>70</v>
      </c>
      <c r="G59" s="24">
        <f t="shared" si="2"/>
        <v>0</v>
      </c>
      <c r="H59" s="50">
        <f t="shared" si="3"/>
        <v>0</v>
      </c>
    </row>
    <row r="60" spans="1:8">
      <c r="A60" s="136"/>
      <c r="B60" s="54">
        <v>10.199999999999999</v>
      </c>
      <c r="C60" s="5" t="str">
        <f>VLOOKUP($B60,'הצעת מחיר כללית'!$B$5:$E$147,2,0)</f>
        <v>חמגשית בשרית</v>
      </c>
      <c r="D60" s="5" t="str">
        <f>VLOOKUP($B60,'הצעת מחיר כללית'!$B$5:$E$147,3,0)</f>
        <v>סועד אחד</v>
      </c>
      <c r="E60" s="66">
        <f>VLOOKUP($B60,'הצעת מחיר כללית'!$B$5:$E$147,4,0)</f>
        <v>0</v>
      </c>
      <c r="F60" s="6">
        <v>20</v>
      </c>
      <c r="G60" s="24">
        <f t="shared" si="2"/>
        <v>0</v>
      </c>
      <c r="H60" s="50">
        <f t="shared" si="3"/>
        <v>0</v>
      </c>
    </row>
    <row r="61" spans="1:8">
      <c r="A61" s="134" t="s">
        <v>98</v>
      </c>
      <c r="B61" s="54">
        <v>11.1</v>
      </c>
      <c r="C61" s="5" t="str">
        <f>VLOOKUP($B61,'הצעת מחיר כללית'!$B$5:$E$147,2,0)</f>
        <v>צילום האירוע</v>
      </c>
      <c r="D61" s="5" t="str">
        <f>VLOOKUP($B61,'הצעת מחיר כללית'!$B$5:$E$147,3,0)</f>
        <v>חצי יום עבודה</v>
      </c>
      <c r="E61" s="66">
        <f>VLOOKUP($B61,'הצעת מחיר כללית'!$B$5:$E$147,4,0)</f>
        <v>0</v>
      </c>
      <c r="F61" s="6">
        <v>1</v>
      </c>
      <c r="G61" s="24">
        <f t="shared" si="2"/>
        <v>0</v>
      </c>
      <c r="H61" s="50">
        <f t="shared" si="3"/>
        <v>0</v>
      </c>
    </row>
    <row r="62" spans="1:8">
      <c r="A62" s="135"/>
      <c r="B62" s="54">
        <v>11.2</v>
      </c>
      <c r="C62" s="5" t="str">
        <f>VLOOKUP($B62,'הצעת מחיר כללית'!$B$5:$E$147,2,0)</f>
        <v>תמונות 18X13</v>
      </c>
      <c r="D62" s="5" t="str">
        <f>VLOOKUP($B62,'הצעת מחיר כללית'!$B$5:$E$147,3,0)</f>
        <v>תמונה אחת</v>
      </c>
      <c r="E62" s="66">
        <f>VLOOKUP($B62,'הצעת מחיר כללית'!$B$5:$E$147,4,0)</f>
        <v>0</v>
      </c>
      <c r="F62" s="6">
        <v>90</v>
      </c>
      <c r="G62" s="24">
        <f t="shared" si="2"/>
        <v>0</v>
      </c>
      <c r="H62" s="50">
        <f t="shared" si="3"/>
        <v>0</v>
      </c>
    </row>
    <row r="63" spans="1:8">
      <c r="A63" s="135"/>
      <c r="B63" s="54">
        <v>11.3</v>
      </c>
      <c r="C63" s="5" t="str">
        <f>VLOOKUP($B63,'הצעת מחיר כללית'!$B$5:$E$147,2,0)</f>
        <v>כל התמונות על CD</v>
      </c>
      <c r="D63" s="5" t="str">
        <f>VLOOKUP($B63,'הצעת מחיר כללית'!$B$5:$E$147,3,0)</f>
        <v>CD אחד</v>
      </c>
      <c r="E63" s="66">
        <f>VLOOKUP($B63,'הצעת מחיר כללית'!$B$5:$E$147,4,0)</f>
        <v>0</v>
      </c>
      <c r="F63" s="6">
        <v>1</v>
      </c>
      <c r="G63" s="24">
        <f t="shared" si="2"/>
        <v>0</v>
      </c>
      <c r="H63" s="50">
        <f t="shared" si="3"/>
        <v>0</v>
      </c>
    </row>
    <row r="64" spans="1:8">
      <c r="A64" s="135"/>
      <c r="B64" s="54">
        <v>11.4</v>
      </c>
      <c r="C64" s="5" t="str">
        <f>VLOOKUP($B64,'הצעת מחיר כללית'!$B$5:$E$147,2,0)</f>
        <v>כל התמונות על DOK</v>
      </c>
      <c r="D64" s="5" t="str">
        <f>VLOOKUP($B64,'הצעת מחיר כללית'!$B$5:$E$147,3,0)</f>
        <v>DOK אחד</v>
      </c>
      <c r="E64" s="66">
        <f>VLOOKUP($B64,'הצעת מחיר כללית'!$B$5:$E$147,4,0)</f>
        <v>0</v>
      </c>
      <c r="F64" s="6">
        <v>1</v>
      </c>
      <c r="G64" s="24">
        <f t="shared" si="2"/>
        <v>0</v>
      </c>
      <c r="H64" s="50">
        <f t="shared" si="3"/>
        <v>0</v>
      </c>
    </row>
    <row r="65" spans="1:13">
      <c r="A65" s="135"/>
      <c r="B65" s="54">
        <v>11.5</v>
      </c>
      <c r="C65" s="5" t="str">
        <f>VLOOKUP($B65,'הצעת מחיר כללית'!$B$5:$E$147,2,0)</f>
        <v>אלבום מסכם</v>
      </c>
      <c r="D65" s="5" t="str">
        <f>VLOOKUP($B65,'הצעת מחיר כללית'!$B$5:$E$147,3,0)</f>
        <v>אלבום</v>
      </c>
      <c r="E65" s="66">
        <f>VLOOKUP($B65,'הצעת מחיר כללית'!$B$5:$E$147,4,0)</f>
        <v>0</v>
      </c>
      <c r="F65" s="6">
        <v>1</v>
      </c>
      <c r="G65" s="24">
        <f t="shared" si="2"/>
        <v>0</v>
      </c>
      <c r="H65" s="50">
        <f t="shared" si="3"/>
        <v>0</v>
      </c>
    </row>
    <row r="66" spans="1:13">
      <c r="A66" s="136"/>
      <c r="B66" s="54">
        <v>11.6</v>
      </c>
      <c r="C66" s="5" t="str">
        <f>VLOOKUP($B66,'הצעת מחיר כללית'!$B$5:$E$147,2,0)</f>
        <v>גיבוי בענן לכל התמונות</v>
      </c>
      <c r="D66" s="5">
        <f>VLOOKUP($B66,'הצעת מחיר כללית'!$B$5:$E$147,3,0)</f>
        <v>0</v>
      </c>
      <c r="E66" s="66">
        <f>VLOOKUP($B66,'הצעת מחיר כללית'!$B$5:$E$147,4,0)</f>
        <v>0</v>
      </c>
      <c r="F66" s="6">
        <v>1</v>
      </c>
      <c r="G66" s="24">
        <f t="shared" si="2"/>
        <v>0</v>
      </c>
      <c r="H66" s="50">
        <f t="shared" si="3"/>
        <v>0</v>
      </c>
    </row>
    <row r="67" spans="1:13" ht="29.25" customHeight="1">
      <c r="A67" s="134" t="s">
        <v>110</v>
      </c>
      <c r="B67" s="54">
        <v>12.1</v>
      </c>
      <c r="C67" s="5" t="str">
        <f>VLOOKUP($B67,'הצעת מחיר כללית'!$B$5:$E$147,2,0)</f>
        <v>תאי שירותים כימיים + נייר טואלט</v>
      </c>
      <c r="D67" s="5" t="str">
        <f>VLOOKUP($B67,'הצעת מחיר כללית'!$B$5:$E$147,3,0)</f>
        <v>תא אחד</v>
      </c>
      <c r="E67" s="66">
        <f>VLOOKUP($B67,'הצעת מחיר כללית'!$B$5:$E$147,4,0)</f>
        <v>0</v>
      </c>
      <c r="F67" s="6">
        <v>5</v>
      </c>
      <c r="G67" s="24">
        <f t="shared" si="2"/>
        <v>0</v>
      </c>
      <c r="H67" s="50">
        <f t="shared" si="3"/>
        <v>0</v>
      </c>
    </row>
    <row r="68" spans="1:13" ht="29.25" customHeight="1">
      <c r="A68" s="135"/>
      <c r="B68" s="54">
        <v>12.2</v>
      </c>
      <c r="C68" s="5" t="str">
        <f>VLOOKUP($B68,'הצעת מחיר כללית'!$B$5:$E$147,2,0)</f>
        <v>מעמד נטילת ידיים דו"צ (ללא צנרת) + נייר</v>
      </c>
      <c r="D68" s="5" t="str">
        <f>VLOOKUP($B68,'הצעת מחיר כללית'!$B$5:$E$147,3,0)</f>
        <v>עמדה אחת</v>
      </c>
      <c r="E68" s="66">
        <f>VLOOKUP($B68,'הצעת מחיר כללית'!$B$5:$E$147,4,0)</f>
        <v>0</v>
      </c>
      <c r="F68" s="6">
        <v>1</v>
      </c>
      <c r="G68" s="24">
        <f t="shared" si="2"/>
        <v>0</v>
      </c>
      <c r="H68" s="50">
        <f t="shared" si="3"/>
        <v>0</v>
      </c>
    </row>
    <row r="69" spans="1:13">
      <c r="A69" s="135"/>
      <c r="B69" s="54">
        <v>12.3</v>
      </c>
      <c r="C69" s="5" t="str">
        <f>VLOOKUP($B69,'הצעת מחיר כללית'!$B$5:$E$147,2,0)</f>
        <v>תאי שירותים לנכים</v>
      </c>
      <c r="D69" s="5" t="str">
        <f>VLOOKUP($B69,'הצעת מחיר כללית'!$B$5:$E$147,3,0)</f>
        <v>תא אחד</v>
      </c>
      <c r="E69" s="66">
        <f>VLOOKUP($B69,'הצעת מחיר כללית'!$B$5:$E$147,4,0)</f>
        <v>0</v>
      </c>
      <c r="F69" s="6">
        <v>2</v>
      </c>
      <c r="G69" s="24">
        <f t="shared" si="2"/>
        <v>0</v>
      </c>
      <c r="H69" s="50">
        <f t="shared" si="3"/>
        <v>0</v>
      </c>
    </row>
    <row r="70" spans="1:13">
      <c r="A70" s="136"/>
      <c r="B70" s="54">
        <v>12.4</v>
      </c>
      <c r="C70" s="5" t="str">
        <f>VLOOKUP($B70,'הצעת מחיר כללית'!$B$5:$E$147,2,0)</f>
        <v>הובלה, הקמה ופירוק</v>
      </c>
      <c r="D70" s="5" t="str">
        <f>VLOOKUP($B70,'הצעת מחיר כללית'!$B$5:$E$147,3,0)</f>
        <v>כלל האירוע</v>
      </c>
      <c r="E70" s="66">
        <f>VLOOKUP($B70,'הצעת מחיר כללית'!$B$5:$E$147,4,0)</f>
        <v>0</v>
      </c>
      <c r="F70" s="6">
        <v>1</v>
      </c>
      <c r="G70" s="24">
        <f t="shared" si="2"/>
        <v>0</v>
      </c>
      <c r="H70" s="50">
        <f t="shared" si="3"/>
        <v>0</v>
      </c>
    </row>
    <row r="71" spans="1:13" ht="35.25" customHeight="1">
      <c r="A71" s="134" t="s">
        <v>189</v>
      </c>
      <c r="B71" s="54">
        <v>13.1</v>
      </c>
      <c r="C71" s="5" t="str">
        <f>VLOOKUP($B71,'הצעת מחיר כללית'!$B$5:$E$147,2,0)</f>
        <v>שמירה מתחילת הקמה ועד סיום פירוק</v>
      </c>
      <c r="D71" s="5" t="str">
        <f>VLOOKUP($B71,'הצעת מחיר כללית'!$B$5:$E$147,3,0)</f>
        <v>שומר אחד</v>
      </c>
      <c r="E71" s="66">
        <f>VLOOKUP($B71,'הצעת מחיר כללית'!$B$5:$E$147,4,0)</f>
        <v>0</v>
      </c>
      <c r="F71" s="6">
        <v>2</v>
      </c>
      <c r="G71" s="24">
        <f t="shared" si="2"/>
        <v>0</v>
      </c>
      <c r="H71" s="50">
        <f t="shared" si="3"/>
        <v>0</v>
      </c>
      <c r="M71" s="15"/>
    </row>
    <row r="72" spans="1:13">
      <c r="A72" s="135"/>
      <c r="B72" s="54">
        <v>13.2</v>
      </c>
      <c r="C72" s="5" t="str">
        <f>VLOOKUP($B72,'הצעת מחיר כללית'!$B$5:$E$147,2,0)</f>
        <v>פועלי במה</v>
      </c>
      <c r="D72" s="5" t="str">
        <f>VLOOKUP($B72,'הצעת מחיר כללית'!$B$5:$E$147,3,0)</f>
        <v>פועל אחד ליום עבודה</v>
      </c>
      <c r="E72" s="66">
        <f>VLOOKUP($B72,'הצעת מחיר כללית'!$B$5:$E$147,4,0)</f>
        <v>0</v>
      </c>
      <c r="F72" s="6">
        <v>3</v>
      </c>
      <c r="G72" s="24">
        <f t="shared" si="2"/>
        <v>0</v>
      </c>
      <c r="H72" s="50">
        <f t="shared" si="3"/>
        <v>0</v>
      </c>
    </row>
    <row r="73" spans="1:13">
      <c r="A73" s="135"/>
      <c r="B73" s="54">
        <v>13.3</v>
      </c>
      <c r="C73" s="5" t="str">
        <f>VLOOKUP($B73,'הצעת מחיר כללית'!$B$5:$E$147,2,0)</f>
        <v>סדרנים / דיילות</v>
      </c>
      <c r="D73" s="5" t="str">
        <f>VLOOKUP($B73,'הצעת מחיר כללית'!$B$5:$E$147,3,0)</f>
        <v>דייל אחד ליום עבודה</v>
      </c>
      <c r="E73" s="66">
        <f>VLOOKUP($B73,'הצעת מחיר כללית'!$B$5:$E$147,4,0)</f>
        <v>0</v>
      </c>
      <c r="F73" s="6">
        <v>20</v>
      </c>
      <c r="G73" s="24">
        <f t="shared" si="2"/>
        <v>0</v>
      </c>
      <c r="H73" s="50">
        <f t="shared" si="3"/>
        <v>0</v>
      </c>
    </row>
    <row r="74" spans="1:13">
      <c r="A74" s="136"/>
      <c r="B74" s="54">
        <v>13.4</v>
      </c>
      <c r="C74" s="5" t="str">
        <f>VLOOKUP($B74,'הצעת מחיר כללית'!$B$5:$E$147,2,0)</f>
        <v>ניקיון למחרת הטקס</v>
      </c>
      <c r="D74" s="5" t="str">
        <f>VLOOKUP($B74,'הצעת מחיר כללית'!$B$5:$E$147,3,0)</f>
        <v>פועל ניקיון ליום עבודה</v>
      </c>
      <c r="E74" s="66">
        <f>VLOOKUP($B74,'הצעת מחיר כללית'!$B$5:$E$147,4,0)</f>
        <v>0</v>
      </c>
      <c r="F74" s="6">
        <v>3</v>
      </c>
      <c r="G74" s="24">
        <f t="shared" si="2"/>
        <v>0</v>
      </c>
      <c r="H74" s="50">
        <f t="shared" si="3"/>
        <v>0</v>
      </c>
    </row>
    <row r="75" spans="1:13" ht="31.5" customHeight="1">
      <c r="A75" s="23" t="s">
        <v>123</v>
      </c>
      <c r="B75" s="54">
        <v>14.1</v>
      </c>
      <c r="C75" s="5" t="str">
        <f>VLOOKUP($B75,'הצעת מחיר כללית'!$B$5:$E$147,2,0)</f>
        <v>הזמנות</v>
      </c>
      <c r="D75" s="5" t="str">
        <f>VLOOKUP($B75,'הצעת מחיר כללית'!$B$5:$E$147,3,0)</f>
        <v>הדפסת הזמנה אחת - עד 1,000 יחידות</v>
      </c>
      <c r="E75" s="66">
        <f>VLOOKUP($B75,'הצעת מחיר כללית'!$B$5:$E$147,4,0)</f>
        <v>0</v>
      </c>
      <c r="F75" s="6">
        <v>1000</v>
      </c>
      <c r="G75" s="24">
        <f t="shared" si="2"/>
        <v>0</v>
      </c>
      <c r="H75" s="50">
        <f t="shared" si="3"/>
        <v>0</v>
      </c>
    </row>
    <row r="76" spans="1:13">
      <c r="A76" s="23" t="s">
        <v>125</v>
      </c>
      <c r="B76" s="54">
        <v>15.1</v>
      </c>
      <c r="C76" s="5">
        <f>VLOOKUP($B76,'הצעת מחיר כללית'!$B$5:$E$147,2,0)</f>
        <v>0</v>
      </c>
      <c r="D76" s="5">
        <f>VLOOKUP($B76,'הצעת מחיר כללית'!$B$5:$E$147,3,0)</f>
        <v>0</v>
      </c>
      <c r="E76" s="66">
        <f>VLOOKUP($B76,'הצעת מחיר כללית'!$B$5:$E$147,4,0)</f>
        <v>0</v>
      </c>
      <c r="F76" s="6"/>
      <c r="G76" s="24">
        <f t="shared" si="2"/>
        <v>0</v>
      </c>
      <c r="H76" s="50">
        <f t="shared" si="3"/>
        <v>0</v>
      </c>
    </row>
    <row r="77" spans="1:13">
      <c r="A77" s="23" t="s">
        <v>126</v>
      </c>
      <c r="B77" s="54">
        <v>15.2</v>
      </c>
      <c r="C77" s="5">
        <f>VLOOKUP($B77,'הצעת מחיר כללית'!$B$5:$E$147,2,0)</f>
        <v>0</v>
      </c>
      <c r="D77" s="5">
        <f>VLOOKUP($B77,'הצעת מחיר כללית'!$B$5:$E$147,3,0)</f>
        <v>0</v>
      </c>
      <c r="E77" s="66">
        <f>VLOOKUP($B77,'הצעת מחיר כללית'!$B$5:$E$147,4,0)</f>
        <v>0</v>
      </c>
      <c r="F77" s="6"/>
      <c r="G77" s="24">
        <f t="shared" si="2"/>
        <v>0</v>
      </c>
      <c r="H77" s="50">
        <f t="shared" si="3"/>
        <v>0</v>
      </c>
    </row>
    <row r="78" spans="1:13">
      <c r="A78" s="23" t="s">
        <v>127</v>
      </c>
      <c r="B78" s="54">
        <v>15.3</v>
      </c>
      <c r="C78" s="5">
        <f>VLOOKUP($B78,'הצעת מחיר כללית'!$B$5:$E$147,2,0)</f>
        <v>0</v>
      </c>
      <c r="D78" s="5">
        <f>VLOOKUP($B78,'הצעת מחיר כללית'!$B$5:$E$147,3,0)</f>
        <v>0</v>
      </c>
      <c r="E78" s="66">
        <f>VLOOKUP($B78,'הצעת מחיר כללית'!$B$5:$E$147,4,0)</f>
        <v>0</v>
      </c>
      <c r="F78" s="6"/>
      <c r="G78" s="24">
        <f t="shared" si="2"/>
        <v>0</v>
      </c>
      <c r="H78" s="50">
        <f t="shared" si="3"/>
        <v>0</v>
      </c>
    </row>
    <row r="79" spans="1:13">
      <c r="A79" s="143" t="s">
        <v>165</v>
      </c>
      <c r="B79" s="144"/>
      <c r="C79" s="144"/>
      <c r="D79" s="144"/>
      <c r="E79" s="32"/>
      <c r="F79" s="31"/>
      <c r="G79" s="32"/>
      <c r="H79" s="51"/>
    </row>
    <row r="80" spans="1:13" ht="32.25" customHeight="1">
      <c r="A80" s="23" t="s">
        <v>165</v>
      </c>
      <c r="B80" s="44">
        <f>'הצעת מחיר כללית'!B156</f>
        <v>16.8</v>
      </c>
      <c r="C80" s="138" t="str">
        <f>'הצעת מחיר כללית'!C156:D156</f>
        <v xml:space="preserve">טקס האזכרה הממלכתי לזאב זבוטינסקי </v>
      </c>
      <c r="D80" s="139"/>
      <c r="E80" s="66">
        <f>'הצעת מחיר כללית'!E156</f>
        <v>0</v>
      </c>
      <c r="F80" s="6">
        <v>1</v>
      </c>
      <c r="G80" s="24">
        <f t="shared" ref="G80" si="4">E80*F80</f>
        <v>0</v>
      </c>
      <c r="H80" s="50">
        <f t="shared" si="3"/>
        <v>0</v>
      </c>
    </row>
    <row r="81" spans="1:8">
      <c r="A81" s="33"/>
      <c r="B81" s="34"/>
      <c r="C81" s="35"/>
      <c r="D81" s="35"/>
      <c r="E81" s="35"/>
      <c r="F81" s="35"/>
      <c r="G81" s="35"/>
      <c r="H81" s="52"/>
    </row>
    <row r="82" spans="1:8" ht="19.5" thickBot="1">
      <c r="A82" s="36"/>
      <c r="B82" s="37"/>
      <c r="C82" s="41" t="s">
        <v>183</v>
      </c>
      <c r="D82" s="41"/>
      <c r="E82" s="38"/>
      <c r="F82" s="41"/>
      <c r="G82" s="38">
        <f>SUM(G4:G80)</f>
        <v>0</v>
      </c>
      <c r="H82" s="38">
        <f>SUM(H4:H80)</f>
        <v>0</v>
      </c>
    </row>
  </sheetData>
  <sheetProtection algorithmName="SHA-512" hashValue="FjKPVJYg0r1ty5dvBsNg1I6byqxqFzght1M7EuDcblM1HNrL7NmQi6osiFE23BatrQCmleAXrHpnRjrYioR5gw==" saltValue="JukCyybOPicxTP/zc4xyEg==" spinCount="100000" sheet="1" objects="1" scenarios="1" selectLockedCells="1"/>
  <customSheetViews>
    <customSheetView guid="{CE1E4322-1EE4-4098-9E3A-81EDCF2F55CC}" topLeftCell="A22">
      <selection activeCell="F22" sqref="F22"/>
      <pageMargins left="0.7" right="0.7" top="0.75" bottom="0.75" header="0.3" footer="0.3"/>
      <pageSetup orientation="portrait" r:id="rId1"/>
    </customSheetView>
  </customSheetViews>
  <mergeCells count="12">
    <mergeCell ref="C80:D80"/>
    <mergeCell ref="A7:A21"/>
    <mergeCell ref="A22:A24"/>
    <mergeCell ref="A25:A35"/>
    <mergeCell ref="A36:A51"/>
    <mergeCell ref="A79:D79"/>
    <mergeCell ref="A55:A58"/>
    <mergeCell ref="A53:A54"/>
    <mergeCell ref="A61:A66"/>
    <mergeCell ref="A59:A60"/>
    <mergeCell ref="A67:A70"/>
    <mergeCell ref="A71:A74"/>
  </mergeCells>
  <pageMargins left="0.7" right="0.7" top="0.75" bottom="0.75" header="0.3" footer="0.3"/>
  <pageSetup orientation="portrait" r:id="rId2"/>
  <ignoredErrors>
    <ignoredError sqref="B32 B5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18</vt:i4>
      </vt:variant>
    </vt:vector>
  </HeadingPairs>
  <TitlesOfParts>
    <vt:vector size="18" baseType="lpstr">
      <vt:lpstr>הצעת מחיר כללית</vt:lpstr>
      <vt:lpstr>1חללי אגוז</vt:lpstr>
      <vt:lpstr>2טרומפלדור</vt:lpstr>
      <vt:lpstr>3נשיאים ורה"מ שהלכו לעולמם</vt:lpstr>
      <vt:lpstr>4חללי העפלה</vt:lpstr>
      <vt:lpstr>5חללי המחתרת ועולי הגרדום</vt:lpstr>
      <vt:lpstr>6אזכרה ליהודי אתיופיה</vt:lpstr>
      <vt:lpstr>7אזכרה הרצל</vt:lpstr>
      <vt:lpstr>8אזכרה ז'בוטינסקי</vt:lpstr>
      <vt:lpstr>9הוקרה לעדה הדרוזית</vt:lpstr>
      <vt:lpstr>10אזכרה זאבי</vt:lpstr>
      <vt:lpstr>11נר יצחק</vt:lpstr>
      <vt:lpstr>12אזכרה רבין</vt:lpstr>
      <vt:lpstr>13אזכרה ויצמן</vt:lpstr>
      <vt:lpstr>14אזכרה בן גוריון</vt:lpstr>
      <vt:lpstr>15אזכרה מאיר</vt:lpstr>
      <vt:lpstr>16מאבק סחר בני אדם</vt:lpstr>
      <vt:lpstr>סיכום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Sarel Kadosh</dc:creator>
  <cp:lastModifiedBy>Lior Gedanian</cp:lastModifiedBy>
  <dcterms:created xsi:type="dcterms:W3CDTF">2017-08-09T09:54:05Z</dcterms:created>
  <dcterms:modified xsi:type="dcterms:W3CDTF">2017-11-09T08:52:14Z</dcterms:modified>
</cp:coreProperties>
</file>